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<sst xmlns="http://schemas.openxmlformats.org/spreadsheetml/2006/main" count="57" uniqueCount="52">
  <si>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</si>
  <si>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</si>
  <si>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</si>
  <si>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1.01.-30.04.2020
</t>
  </si>
  <si>
    <t xml:space="preserve">
Realizări 1.01.-30.04.2021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</si>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</sst>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%20aprilie%202021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21 "/>
      <sheetName val="UAT aprilie 2021"/>
      <sheetName val="consolidari aprilie"/>
      <sheetName val="martie 2021  (valori)"/>
      <sheetName val="UAT martie 2021 (valori)"/>
      <sheetName val="februarie 2021  (valori)"/>
      <sheetName val="UAT ianuarie 2021 (val)"/>
      <sheetName val="ianuarie 2021  (valori)"/>
      <sheetName val="UAT ianuarie 2021 (valori)"/>
      <sheetName val="Sinteza - An 2"/>
      <sheetName val="Sinteza - An 2 (engleza)"/>
      <sheetName val="2021 Engl"/>
      <sheetName val="2020 - 2021"/>
      <sheetName val="Progr.27.04.2021.(Liliana)"/>
      <sheetName val="Sinteza - Anexa program anual"/>
      <sheetName val="program %.exec"/>
      <sheetName val="dob_trez"/>
      <sheetName val="SPECIAL_CNAIR"/>
      <sheetName val="CNAIR_ex"/>
      <sheetName val="Sinteza-Anexa program 6 luni"/>
      <sheetName val="progr 6 luni % execuție  "/>
      <sheetName val="Sinteza - program 3 luni "/>
      <sheetName val="program trim I _%.exec"/>
      <sheetName val="aprilie 2020 "/>
      <sheetName val="aprilie 2020 leg"/>
      <sheetName val="Sinteza-anexa program 9 luni "/>
      <sheetName val="program 9 luni .%.exec "/>
      <sheetName val="bgc desfasurat"/>
      <sheetName val="pres (DS)"/>
      <sheetName val="progr 6 luni % execuție   (VA)"/>
      <sheetName val="decembrie 2020  (valori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3"/>
  <sheetViews>
    <sheetView showZeros="0" tabSelected="1" view="pageBreakPreview" zoomScale="75" zoomScaleNormal="75" zoomScaleSheetLayoutView="75" zoomScalePageLayoutView="0" workbookViewId="0" topLeftCell="A28">
      <selection activeCell="H38" sqref="H38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7.25" customHeight="1">
      <c r="A7" s="14"/>
      <c r="B7" s="98" t="s">
        <v>3</v>
      </c>
      <c r="C7" s="98"/>
      <c r="D7" s="98"/>
      <c r="E7" s="15"/>
      <c r="F7" s="16"/>
      <c r="G7" s="99" t="s">
        <v>4</v>
      </c>
      <c r="H7" s="99"/>
      <c r="I7" s="99"/>
      <c r="J7" s="17"/>
      <c r="K7" s="100" t="s">
        <v>5</v>
      </c>
      <c r="L7" s="101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13.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1055548.8</v>
      </c>
      <c r="C10" s="18"/>
      <c r="D10" s="18"/>
      <c r="E10" s="18"/>
      <c r="F10" s="18"/>
      <c r="G10" s="18">
        <v>1142855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B13+B30+B31+B33+B34++B37+B32+B35+B36</f>
        <v>98205.26115083</v>
      </c>
      <c r="C12" s="38">
        <f>B12/$B$10*100</f>
        <v>9.30371586333384</v>
      </c>
      <c r="D12" s="38">
        <f>B12/B$12*100</f>
        <v>100</v>
      </c>
      <c r="E12" s="38"/>
      <c r="F12" s="38"/>
      <c r="G12" s="37">
        <f>G13+G30+G31+G33+G34+G37+G32+G35+G36</f>
        <v>118394.02669134</v>
      </c>
      <c r="H12" s="38">
        <f>G12/$G$10*100</f>
        <v>10.359496759548675</v>
      </c>
      <c r="I12" s="38">
        <f aca="true" t="shared" si="0" ref="I12:I32">G12/G$12*100</f>
        <v>100</v>
      </c>
      <c r="J12" s="38"/>
      <c r="K12" s="38">
        <f aca="true" t="shared" si="1" ref="K12:K28">G12-B12</f>
        <v>20188.765540509994</v>
      </c>
      <c r="L12" s="39">
        <f aca="true" t="shared" si="2" ref="L12:L28">G12/B12-1</f>
        <v>0.20557722981361226</v>
      </c>
    </row>
    <row r="13" spans="1:12" s="44" customFormat="1" ht="24.75" customHeight="1">
      <c r="A13" s="40" t="s">
        <v>12</v>
      </c>
      <c r="B13" s="41">
        <f>B14+B27+B28</f>
        <v>92091.51205583</v>
      </c>
      <c r="C13" s="42">
        <f aca="true" t="shared" si="3" ref="C13:C28">B13/$B$10*100</f>
        <v>8.724514873763296</v>
      </c>
      <c r="D13" s="42">
        <f>B13/B$12*100</f>
        <v>93.77451979318081</v>
      </c>
      <c r="E13" s="42"/>
      <c r="F13" s="42"/>
      <c r="G13" s="41">
        <f>G14+G27+G28</f>
        <v>110010.43693734</v>
      </c>
      <c r="H13" s="42">
        <f aca="true" t="shared" si="4" ref="H13:H28">G13/$G$10*100</f>
        <v>9.625931280638401</v>
      </c>
      <c r="I13" s="42">
        <f t="shared" si="0"/>
        <v>92.91890816767598</v>
      </c>
      <c r="J13" s="42"/>
      <c r="K13" s="42">
        <f t="shared" si="1"/>
        <v>17918.92488151</v>
      </c>
      <c r="L13" s="43">
        <f t="shared" si="2"/>
        <v>0.19457737723588187</v>
      </c>
    </row>
    <row r="14" spans="1:12" s="44" customFormat="1" ht="25.5" customHeight="1">
      <c r="A14" s="45" t="s">
        <v>13</v>
      </c>
      <c r="B14" s="41">
        <f>B15+B19+B20+B25+B26</f>
        <v>48492.992333</v>
      </c>
      <c r="C14" s="42">
        <f t="shared" si="3"/>
        <v>4.594102360118263</v>
      </c>
      <c r="D14" s="42">
        <f aca="true" t="shared" si="5" ref="D14:D34">B14/B$12*100</f>
        <v>49.379220384660776</v>
      </c>
      <c r="E14" s="42"/>
      <c r="F14" s="42"/>
      <c r="G14" s="41">
        <f>G15+G19+G20+G25+G26</f>
        <v>60780.411854000005</v>
      </c>
      <c r="H14" s="42">
        <f t="shared" si="4"/>
        <v>5.318296009030017</v>
      </c>
      <c r="I14" s="42">
        <f t="shared" si="0"/>
        <v>51.33739729324185</v>
      </c>
      <c r="J14" s="42"/>
      <c r="K14" s="42">
        <f t="shared" si="1"/>
        <v>12287.419521000003</v>
      </c>
      <c r="L14" s="43">
        <f t="shared" si="2"/>
        <v>0.2533854672572615</v>
      </c>
    </row>
    <row r="15" spans="1:12" s="44" customFormat="1" ht="40.5" customHeight="1">
      <c r="A15" s="46" t="s">
        <v>14</v>
      </c>
      <c r="B15" s="41">
        <f>B16+B17+B18</f>
        <v>15678.513427000002</v>
      </c>
      <c r="C15" s="42">
        <f t="shared" si="3"/>
        <v>1.4853423571700335</v>
      </c>
      <c r="D15" s="42">
        <f t="shared" si="5"/>
        <v>15.96504427896172</v>
      </c>
      <c r="E15" s="42"/>
      <c r="F15" s="42"/>
      <c r="G15" s="41">
        <f>G16+G17+G18</f>
        <v>18189.676594</v>
      </c>
      <c r="H15" s="42">
        <f t="shared" si="4"/>
        <v>1.5915996862244117</v>
      </c>
      <c r="I15" s="42">
        <f t="shared" si="0"/>
        <v>15.363677629971592</v>
      </c>
      <c r="J15" s="42"/>
      <c r="K15" s="42">
        <f t="shared" si="1"/>
        <v>2511.163166999999</v>
      </c>
      <c r="L15" s="43">
        <f t="shared" si="2"/>
        <v>0.16016589702155803</v>
      </c>
    </row>
    <row r="16" spans="1:12" ht="25.5" customHeight="1">
      <c r="A16" s="47" t="s">
        <v>15</v>
      </c>
      <c r="B16" s="48">
        <v>6455.554</v>
      </c>
      <c r="C16" s="48">
        <f t="shared" si="3"/>
        <v>0.6115827141293704</v>
      </c>
      <c r="D16" s="48">
        <f t="shared" si="5"/>
        <v>6.573531727679175</v>
      </c>
      <c r="E16" s="48"/>
      <c r="F16" s="48"/>
      <c r="G16" s="48">
        <v>7617.946</v>
      </c>
      <c r="H16" s="48">
        <f t="shared" si="4"/>
        <v>0.666571524821609</v>
      </c>
      <c r="I16" s="48">
        <f t="shared" si="0"/>
        <v>6.434400630582843</v>
      </c>
      <c r="J16" s="48"/>
      <c r="K16" s="48">
        <f t="shared" si="1"/>
        <v>1162.3919999999998</v>
      </c>
      <c r="L16" s="49">
        <f t="shared" si="2"/>
        <v>0.1800607662797027</v>
      </c>
    </row>
    <row r="17" spans="1:12" ht="18" customHeight="1">
      <c r="A17" s="47" t="s">
        <v>16</v>
      </c>
      <c r="B17" s="48">
        <v>7847.9764270000005</v>
      </c>
      <c r="C17" s="48">
        <f t="shared" si="3"/>
        <v>0.743497261993003</v>
      </c>
      <c r="D17" s="48">
        <f t="shared" si="5"/>
        <v>7.991401209092627</v>
      </c>
      <c r="E17" s="48"/>
      <c r="F17" s="48"/>
      <c r="G17" s="48">
        <v>9040.873594</v>
      </c>
      <c r="H17" s="48">
        <f t="shared" si="4"/>
        <v>0.7910779227461051</v>
      </c>
      <c r="I17" s="48">
        <f t="shared" si="0"/>
        <v>7.636258218980993</v>
      </c>
      <c r="J17" s="48"/>
      <c r="K17" s="48">
        <f t="shared" si="1"/>
        <v>1192.897167</v>
      </c>
      <c r="L17" s="49">
        <f t="shared" si="2"/>
        <v>0.15200060526379566</v>
      </c>
    </row>
    <row r="18" spans="1:12" ht="36.75" customHeight="1">
      <c r="A18" s="50" t="s">
        <v>17</v>
      </c>
      <c r="B18" s="48">
        <v>1374.9829999999997</v>
      </c>
      <c r="C18" s="48">
        <f t="shared" si="3"/>
        <v>0.13026238104765972</v>
      </c>
      <c r="D18" s="48">
        <f t="shared" si="5"/>
        <v>1.4001113421899176</v>
      </c>
      <c r="E18" s="48"/>
      <c r="F18" s="48"/>
      <c r="G18" s="48">
        <v>1530.857</v>
      </c>
      <c r="H18" s="48">
        <f t="shared" si="4"/>
        <v>0.13395023865669747</v>
      </c>
      <c r="I18" s="48">
        <f t="shared" si="0"/>
        <v>1.293018780407758</v>
      </c>
      <c r="J18" s="48"/>
      <c r="K18" s="48">
        <f t="shared" si="1"/>
        <v>155.87400000000025</v>
      </c>
      <c r="L18" s="49">
        <f t="shared" si="2"/>
        <v>0.11336431068602315</v>
      </c>
    </row>
    <row r="19" spans="1:12" ht="24" customHeight="1">
      <c r="A19" s="46" t="s">
        <v>18</v>
      </c>
      <c r="B19" s="42">
        <v>2279.579461</v>
      </c>
      <c r="C19" s="42">
        <f t="shared" si="3"/>
        <v>0.21596154161702422</v>
      </c>
      <c r="D19" s="42">
        <f t="shared" si="5"/>
        <v>2.3212396507951585</v>
      </c>
      <c r="E19" s="42"/>
      <c r="F19" s="42"/>
      <c r="G19" s="42">
        <v>4497.314</v>
      </c>
      <c r="H19" s="42">
        <f t="shared" si="4"/>
        <v>0.3935157128419616</v>
      </c>
      <c r="I19" s="42">
        <f t="shared" si="0"/>
        <v>3.7985987348202586</v>
      </c>
      <c r="J19" s="42"/>
      <c r="K19" s="42">
        <f t="shared" si="1"/>
        <v>2217.7345390000005</v>
      </c>
      <c r="L19" s="43">
        <f t="shared" si="2"/>
        <v>0.9728700301708855</v>
      </c>
    </row>
    <row r="20" spans="1:12" ht="23.25" customHeight="1">
      <c r="A20" s="51" t="s">
        <v>19</v>
      </c>
      <c r="B20" s="41">
        <f>B21+B22+B23+B24</f>
        <v>29776.261445</v>
      </c>
      <c r="C20" s="42">
        <f>B20/$B$10*100</f>
        <v>2.8209270329330107</v>
      </c>
      <c r="D20" s="42">
        <f t="shared" si="5"/>
        <v>30.32043405420784</v>
      </c>
      <c r="E20" s="42"/>
      <c r="F20" s="42"/>
      <c r="G20" s="41">
        <f>G21+G22+G23+G24</f>
        <v>37208.95726</v>
      </c>
      <c r="H20" s="42">
        <f t="shared" si="4"/>
        <v>3.255789864855997</v>
      </c>
      <c r="I20" s="42">
        <f t="shared" si="0"/>
        <v>31.428069726022485</v>
      </c>
      <c r="J20" s="42"/>
      <c r="K20" s="42">
        <f t="shared" si="1"/>
        <v>7432.695815000003</v>
      </c>
      <c r="L20" s="43">
        <f t="shared" si="2"/>
        <v>0.2496181674361304</v>
      </c>
    </row>
    <row r="21" spans="1:12" ht="20.25" customHeight="1">
      <c r="A21" s="47" t="s">
        <v>20</v>
      </c>
      <c r="B21" s="34">
        <v>15938.966</v>
      </c>
      <c r="C21" s="48">
        <f t="shared" si="3"/>
        <v>1.5100169693717618</v>
      </c>
      <c r="D21" s="48">
        <f t="shared" si="5"/>
        <v>16.23025672272273</v>
      </c>
      <c r="E21" s="48"/>
      <c r="F21" s="48"/>
      <c r="G21" s="48">
        <v>22527.520000000004</v>
      </c>
      <c r="H21" s="48">
        <f t="shared" si="4"/>
        <v>1.9711616959281801</v>
      </c>
      <c r="I21" s="48">
        <f>G21/G$12*100</f>
        <v>19.02758156771755</v>
      </c>
      <c r="J21" s="48"/>
      <c r="K21" s="48">
        <f t="shared" si="1"/>
        <v>6588.554000000004</v>
      </c>
      <c r="L21" s="49">
        <f t="shared" si="2"/>
        <v>0.4133614438979294</v>
      </c>
    </row>
    <row r="22" spans="1:12" ht="18" customHeight="1">
      <c r="A22" s="47" t="s">
        <v>21</v>
      </c>
      <c r="B22" s="34">
        <v>10153.643</v>
      </c>
      <c r="C22" s="48">
        <f t="shared" si="3"/>
        <v>0.9619302300376827</v>
      </c>
      <c r="D22" s="48">
        <f t="shared" si="5"/>
        <v>10.339204723874596</v>
      </c>
      <c r="E22" s="48"/>
      <c r="F22" s="48"/>
      <c r="G22" s="48">
        <v>11474.72</v>
      </c>
      <c r="H22" s="48">
        <f t="shared" si="4"/>
        <v>1.0040398825747798</v>
      </c>
      <c r="I22" s="48">
        <f t="shared" si="0"/>
        <v>9.691975448993935</v>
      </c>
      <c r="J22" s="48"/>
      <c r="K22" s="48">
        <f t="shared" si="1"/>
        <v>1321.0769999999993</v>
      </c>
      <c r="L22" s="49">
        <f t="shared" si="2"/>
        <v>0.13010867134091675</v>
      </c>
    </row>
    <row r="23" spans="1:12" s="53" customFormat="1" ht="30" customHeight="1">
      <c r="A23" s="52" t="s">
        <v>22</v>
      </c>
      <c r="B23" s="34">
        <v>1709.481445</v>
      </c>
      <c r="C23" s="48">
        <f t="shared" si="3"/>
        <v>0.16195191022906755</v>
      </c>
      <c r="D23" s="48">
        <f t="shared" si="5"/>
        <v>1.7407228746884218</v>
      </c>
      <c r="E23" s="48"/>
      <c r="F23" s="48"/>
      <c r="G23" s="48">
        <v>1200.54126</v>
      </c>
      <c r="H23" s="48">
        <f t="shared" si="4"/>
        <v>0.10504755721416976</v>
      </c>
      <c r="I23" s="48">
        <f t="shared" si="0"/>
        <v>1.0140218164298775</v>
      </c>
      <c r="J23" s="48"/>
      <c r="K23" s="48">
        <f t="shared" si="1"/>
        <v>-508.94018499999993</v>
      </c>
      <c r="L23" s="49">
        <f t="shared" si="2"/>
        <v>-0.29771612115977075</v>
      </c>
    </row>
    <row r="24" spans="1:12" ht="52.5" customHeight="1">
      <c r="A24" s="52" t="s">
        <v>23</v>
      </c>
      <c r="B24" s="34">
        <v>1974.1709999999998</v>
      </c>
      <c r="C24" s="48">
        <f t="shared" si="3"/>
        <v>0.18702792329449855</v>
      </c>
      <c r="D24" s="48">
        <f t="shared" si="5"/>
        <v>2.0102497329220888</v>
      </c>
      <c r="E24" s="48"/>
      <c r="F24" s="48"/>
      <c r="G24" s="48">
        <v>2006.176</v>
      </c>
      <c r="H24" s="48">
        <f t="shared" si="4"/>
        <v>0.17554072913886712</v>
      </c>
      <c r="I24" s="48">
        <f t="shared" si="0"/>
        <v>1.694490892881121</v>
      </c>
      <c r="J24" s="48"/>
      <c r="K24" s="48">
        <f t="shared" si="1"/>
        <v>32.00500000000011</v>
      </c>
      <c r="L24" s="49">
        <f t="shared" si="2"/>
        <v>0.016211868171500887</v>
      </c>
    </row>
    <row r="25" spans="1:12" s="44" customFormat="1" ht="35.25" customHeight="1">
      <c r="A25" s="51" t="s">
        <v>24</v>
      </c>
      <c r="B25" s="54">
        <v>389.361</v>
      </c>
      <c r="C25" s="42">
        <f t="shared" si="3"/>
        <v>0.03688706765618036</v>
      </c>
      <c r="D25" s="42">
        <f t="shared" si="5"/>
        <v>0.3964767217532207</v>
      </c>
      <c r="E25" s="42"/>
      <c r="F25" s="42"/>
      <c r="G25" s="42">
        <v>411.702</v>
      </c>
      <c r="H25" s="42">
        <f t="shared" si="4"/>
        <v>0.036023992544986026</v>
      </c>
      <c r="I25" s="42">
        <f t="shared" si="0"/>
        <v>0.3477388272917946</v>
      </c>
      <c r="J25" s="42"/>
      <c r="K25" s="42">
        <f t="shared" si="1"/>
        <v>22.341000000000008</v>
      </c>
      <c r="L25" s="43">
        <f t="shared" si="2"/>
        <v>0.05737862805982119</v>
      </c>
    </row>
    <row r="26" spans="1:12" s="44" customFormat="1" ht="17.25" customHeight="1">
      <c r="A26" s="55" t="s">
        <v>25</v>
      </c>
      <c r="B26" s="54">
        <v>369.27700000000004</v>
      </c>
      <c r="C26" s="42">
        <f t="shared" si="3"/>
        <v>0.03498436074201401</v>
      </c>
      <c r="D26" s="42">
        <f t="shared" si="5"/>
        <v>0.3760256789428425</v>
      </c>
      <c r="E26" s="42"/>
      <c r="F26" s="42"/>
      <c r="G26" s="42">
        <v>472.762</v>
      </c>
      <c r="H26" s="42">
        <f t="shared" si="4"/>
        <v>0.041366752562661056</v>
      </c>
      <c r="I26" s="42">
        <f t="shared" si="0"/>
        <v>0.3993123751357132</v>
      </c>
      <c r="J26" s="42"/>
      <c r="K26" s="42">
        <f t="shared" si="1"/>
        <v>103.48499999999996</v>
      </c>
      <c r="L26" s="43">
        <f t="shared" si="2"/>
        <v>0.2802367870189586</v>
      </c>
    </row>
    <row r="27" spans="1:12" s="44" customFormat="1" ht="18" customHeight="1">
      <c r="A27" s="56" t="s">
        <v>26</v>
      </c>
      <c r="B27" s="54">
        <v>36240.599356</v>
      </c>
      <c r="C27" s="42">
        <f>B27/$B$10*100</f>
        <v>3.4333419123777125</v>
      </c>
      <c r="D27" s="42">
        <f t="shared" si="5"/>
        <v>36.90291022223274</v>
      </c>
      <c r="E27" s="42"/>
      <c r="F27" s="42"/>
      <c r="G27" s="42">
        <v>41098.72219099999</v>
      </c>
      <c r="H27" s="42">
        <f t="shared" si="4"/>
        <v>3.5961449344842515</v>
      </c>
      <c r="I27" s="42">
        <f>G27/G$12*100</f>
        <v>34.71350991224136</v>
      </c>
      <c r="J27" s="42"/>
      <c r="K27" s="42">
        <f t="shared" si="1"/>
        <v>4858.122834999995</v>
      </c>
      <c r="L27" s="43">
        <f t="shared" si="2"/>
        <v>0.1340519450927813</v>
      </c>
    </row>
    <row r="28" spans="1:12" s="44" customFormat="1" ht="15.75" customHeight="1">
      <c r="A28" s="58" t="s">
        <v>27</v>
      </c>
      <c r="B28" s="54">
        <v>7357.9203668300015</v>
      </c>
      <c r="C28" s="42">
        <f t="shared" si="3"/>
        <v>0.6970706012673219</v>
      </c>
      <c r="D28" s="42">
        <f t="shared" si="5"/>
        <v>7.492389186287311</v>
      </c>
      <c r="E28" s="42"/>
      <c r="F28" s="42"/>
      <c r="G28" s="42">
        <v>8131.302892339997</v>
      </c>
      <c r="H28" s="42">
        <f t="shared" si="4"/>
        <v>0.7114903371241319</v>
      </c>
      <c r="I28" s="42">
        <f>G28/G$12*100</f>
        <v>6.86800096219277</v>
      </c>
      <c r="J28" s="42"/>
      <c r="K28" s="42">
        <f t="shared" si="1"/>
        <v>773.3825255099955</v>
      </c>
      <c r="L28" s="43">
        <f t="shared" si="2"/>
        <v>0.10510884692316802</v>
      </c>
    </row>
    <row r="29" spans="1:12" s="44" customFormat="1" ht="0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271.563</v>
      </c>
      <c r="C30" s="42">
        <f>B30/$B$10*100</f>
        <v>0.0257271857066201</v>
      </c>
      <c r="D30" s="42">
        <f t="shared" si="5"/>
        <v>0.2765259180798022</v>
      </c>
      <c r="E30" s="42"/>
      <c r="F30" s="42"/>
      <c r="G30" s="42">
        <v>353.238</v>
      </c>
      <c r="H30" s="42">
        <f>G30/$G$10*100</f>
        <v>0.03090838295321804</v>
      </c>
      <c r="I30" s="42">
        <f t="shared" si="0"/>
        <v>0.29835795763658896</v>
      </c>
      <c r="J30" s="42"/>
      <c r="K30" s="42">
        <f>G30-B30</f>
        <v>81.67500000000001</v>
      </c>
      <c r="L30" s="43">
        <f>G30/B30-1</f>
        <v>0.300758939914495</v>
      </c>
    </row>
    <row r="31" spans="1:12" s="44" customFormat="1" ht="18" customHeight="1">
      <c r="A31" s="60" t="s">
        <v>29</v>
      </c>
      <c r="B31" s="54">
        <v>0.0491</v>
      </c>
      <c r="C31" s="42">
        <f>B31/$B$10*100</f>
        <v>4.651608717664214E-06</v>
      </c>
      <c r="D31" s="42">
        <f t="shared" si="5"/>
        <v>4.9997321349809395E-05</v>
      </c>
      <c r="E31" s="42"/>
      <c r="F31" s="42"/>
      <c r="G31" s="42">
        <v>0.044344</v>
      </c>
      <c r="H31" s="42">
        <f>G31/$G$10*100</f>
        <v>3.880107275201141E-06</v>
      </c>
      <c r="I31" s="42">
        <f t="shared" si="0"/>
        <v>3.745459229595033E-05</v>
      </c>
      <c r="J31" s="42"/>
      <c r="K31" s="42">
        <f>G31-B31</f>
        <v>-0.004755999999999996</v>
      </c>
      <c r="L31" s="43">
        <f>G31/B31-1</f>
        <v>-0.09686354378818729</v>
      </c>
    </row>
    <row r="32" spans="1:12" s="44" customFormat="1" ht="34.5" customHeight="1">
      <c r="A32" s="61" t="s">
        <v>30</v>
      </c>
      <c r="B32" s="54">
        <v>11.782856999999998</v>
      </c>
      <c r="C32" s="42">
        <f>B32/$B$10*100</f>
        <v>0.0011162778073358613</v>
      </c>
      <c r="D32" s="42">
        <f t="shared" si="5"/>
        <v>0.011998193235190448</v>
      </c>
      <c r="E32" s="42"/>
      <c r="F32" s="42"/>
      <c r="G32" s="42">
        <v>4.687089</v>
      </c>
      <c r="H32" s="42">
        <f>G32/$G$10*100</f>
        <v>0.0004101210564769809</v>
      </c>
      <c r="I32" s="42">
        <f t="shared" si="0"/>
        <v>0.003958889760730505</v>
      </c>
      <c r="J32" s="42"/>
      <c r="K32" s="42">
        <f>G32-B32</f>
        <v>-7.095767999999998</v>
      </c>
      <c r="L32" s="43">
        <f>G32/B32-1</f>
        <v>-0.6022111615205038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-53.41923</v>
      </c>
      <c r="C34" s="62">
        <f>B34/$B$10*100</f>
        <v>-0.005060801547024638</v>
      </c>
      <c r="D34" s="62">
        <f t="shared" si="5"/>
        <v>-0.054395486936239884</v>
      </c>
      <c r="E34" s="62"/>
      <c r="F34" s="62"/>
      <c r="G34" s="62">
        <v>-205.82100000000003</v>
      </c>
      <c r="H34" s="62">
        <f>G34/$G$10*100</f>
        <v>-0.018009371267571128</v>
      </c>
      <c r="I34" s="62">
        <f>G34/G$12*100</f>
        <v>-0.17384407452969494</v>
      </c>
      <c r="J34" s="62"/>
      <c r="K34" s="62">
        <f>G34-B34</f>
        <v>-152.40177000000003</v>
      </c>
      <c r="L34" s="43"/>
    </row>
    <row r="35" spans="1:12" ht="18.75" customHeight="1">
      <c r="A35" s="63" t="s">
        <v>33</v>
      </c>
      <c r="B35" s="54">
        <v>-21.860605</v>
      </c>
      <c r="C35" s="54">
        <f>B35/$B$10*100</f>
        <v>-0.002071017938725334</v>
      </c>
      <c r="D35" s="54">
        <f>B35/B$12*100</f>
        <v>-0.022260115948803463</v>
      </c>
      <c r="E35" s="41"/>
      <c r="F35" s="42"/>
      <c r="G35" s="54">
        <v>97.58</v>
      </c>
      <c r="H35" s="54">
        <f>G35/$G$10*100</f>
        <v>0.008538266009248768</v>
      </c>
      <c r="I35" s="54">
        <f>G35/G$12*100</f>
        <v>0.08241969863428722</v>
      </c>
      <c r="J35" s="54"/>
      <c r="K35" s="54">
        <f>G35-B35</f>
        <v>119.440605</v>
      </c>
      <c r="L35" s="43"/>
    </row>
    <row r="36" spans="1:12" ht="48" customHeight="1">
      <c r="A36" s="65" t="s">
        <v>34</v>
      </c>
      <c r="B36" s="54">
        <v>5905.633972999999</v>
      </c>
      <c r="C36" s="54">
        <f>B36/$B$10*100</f>
        <v>0.5594846939336201</v>
      </c>
      <c r="D36" s="54">
        <f>B36/B$12*100</f>
        <v>6.013561701067872</v>
      </c>
      <c r="E36" s="54"/>
      <c r="F36" s="54"/>
      <c r="G36" s="54">
        <v>8133.861321</v>
      </c>
      <c r="H36" s="54">
        <f>G36/$G$10*100</f>
        <v>0.7117142000516251</v>
      </c>
      <c r="I36" s="54">
        <f>G36/G$12*100</f>
        <v>6.870161906229816</v>
      </c>
      <c r="J36" s="54"/>
      <c r="K36" s="54">
        <f>G36-B36</f>
        <v>2228.2273480000013</v>
      </c>
      <c r="L36" s="43">
        <f>G36/B36-1</f>
        <v>0.3773053592869531</v>
      </c>
    </row>
    <row r="37" spans="1:12" ht="10.5" customHeight="1">
      <c r="A37" s="66"/>
      <c r="B37" s="41"/>
      <c r="C37" s="41"/>
      <c r="D37" s="41"/>
      <c r="E37" s="41"/>
      <c r="F37" s="42"/>
      <c r="G37" s="57"/>
      <c r="H37" s="42"/>
      <c r="I37" s="42"/>
      <c r="J37" s="42"/>
      <c r="K37" s="42"/>
      <c r="L37" s="64"/>
    </row>
    <row r="38" spans="1:12" s="44" customFormat="1" ht="33" customHeight="1">
      <c r="A38" s="36" t="s">
        <v>35</v>
      </c>
      <c r="B38" s="67">
        <f>B39+B52+B53+B54+B55</f>
        <v>125025.521812</v>
      </c>
      <c r="C38" s="38">
        <f>B38/$B$10*100</f>
        <v>11.844598924464696</v>
      </c>
      <c r="D38" s="38">
        <f>B38/B$38*100</f>
        <v>100</v>
      </c>
      <c r="E38" s="38"/>
      <c r="F38" s="38"/>
      <c r="G38" s="67">
        <f>G39+G52+G53+G54+G55</f>
        <v>139094.78902243</v>
      </c>
      <c r="H38" s="38">
        <f aca="true" t="shared" si="6" ref="H38:H50">G38/$G$10*100</f>
        <v>12.170816859744237</v>
      </c>
      <c r="I38" s="38">
        <f aca="true" t="shared" si="7" ref="I38:I54">G38/G$38*100</f>
        <v>100</v>
      </c>
      <c r="J38" s="38"/>
      <c r="K38" s="38">
        <f aca="true" t="shared" si="8" ref="K38:K56">G38-B38</f>
        <v>14069.267210429985</v>
      </c>
      <c r="L38" s="39">
        <f aca="true" t="shared" si="9" ref="L38:L52">G38/B38-1</f>
        <v>0.11253116169021737</v>
      </c>
    </row>
    <row r="39" spans="1:12" s="44" customFormat="1" ht="19.5" customHeight="1">
      <c r="A39" s="68" t="s">
        <v>36</v>
      </c>
      <c r="B39" s="57">
        <f>B40+B41+B42+B43+B44+B51</f>
        <v>120332.33337800001</v>
      </c>
      <c r="C39" s="42">
        <f aca="true" t="shared" si="10" ref="C39:C53">B39/$B$10*100</f>
        <v>11.399978227250127</v>
      </c>
      <c r="D39" s="42">
        <f aca="true" t="shared" si="11" ref="D39:D54">B39/B$38*100</f>
        <v>96.24621567982167</v>
      </c>
      <c r="E39" s="42"/>
      <c r="F39" s="42"/>
      <c r="G39" s="57">
        <f>G40+G41+G42+G43+G44+G51</f>
        <v>133097.36822143</v>
      </c>
      <c r="H39" s="42">
        <f t="shared" si="6"/>
        <v>11.646041555703041</v>
      </c>
      <c r="I39" s="42">
        <f t="shared" si="7"/>
        <v>95.68824911188236</v>
      </c>
      <c r="J39" s="42"/>
      <c r="K39" s="42">
        <f t="shared" si="8"/>
        <v>12765.034843429981</v>
      </c>
      <c r="L39" s="43">
        <f t="shared" si="9"/>
        <v>0.10608150349192669</v>
      </c>
    </row>
    <row r="40" spans="1:12" ht="19.5" customHeight="1">
      <c r="A40" s="69" t="s">
        <v>37</v>
      </c>
      <c r="B40" s="62">
        <v>35074.330243000004</v>
      </c>
      <c r="C40" s="62">
        <f>B40/$B$10*100</f>
        <v>3.3228525524352834</v>
      </c>
      <c r="D40" s="62">
        <f t="shared" si="11"/>
        <v>28.05373633692249</v>
      </c>
      <c r="E40" s="62"/>
      <c r="F40" s="62"/>
      <c r="G40" s="70">
        <v>37084.467673</v>
      </c>
      <c r="H40" s="62">
        <f t="shared" si="6"/>
        <v>3.2448970055693853</v>
      </c>
      <c r="I40" s="62">
        <f t="shared" si="7"/>
        <v>26.661291866958347</v>
      </c>
      <c r="J40" s="62"/>
      <c r="K40" s="62">
        <f t="shared" si="8"/>
        <v>2010.1374299999952</v>
      </c>
      <c r="L40" s="71">
        <f t="shared" si="9"/>
        <v>0.057310785867427105</v>
      </c>
    </row>
    <row r="41" spans="1:12" ht="17.25" customHeight="1">
      <c r="A41" s="69" t="s">
        <v>38</v>
      </c>
      <c r="B41" s="62">
        <v>16701.077218</v>
      </c>
      <c r="C41" s="62">
        <f t="shared" si="10"/>
        <v>1.5822174415810994</v>
      </c>
      <c r="D41" s="62">
        <f t="shared" si="11"/>
        <v>13.358134384044634</v>
      </c>
      <c r="E41" s="62"/>
      <c r="F41" s="62"/>
      <c r="G41" s="70">
        <v>17500.133289999998</v>
      </c>
      <c r="H41" s="62">
        <f t="shared" si="6"/>
        <v>1.5312645339960012</v>
      </c>
      <c r="I41" s="62">
        <f t="shared" si="7"/>
        <v>12.581444217279758</v>
      </c>
      <c r="J41" s="62"/>
      <c r="K41" s="62">
        <f t="shared" si="8"/>
        <v>799.0560719999994</v>
      </c>
      <c r="L41" s="71">
        <f t="shared" si="9"/>
        <v>0.04784458281162829</v>
      </c>
    </row>
    <row r="42" spans="1:12" ht="19.5" customHeight="1">
      <c r="A42" s="69" t="s">
        <v>39</v>
      </c>
      <c r="B42" s="62">
        <v>6539.16625699</v>
      </c>
      <c r="C42" s="62">
        <f t="shared" si="10"/>
        <v>0.6195039260136528</v>
      </c>
      <c r="D42" s="62">
        <f t="shared" si="11"/>
        <v>5.230265118847412</v>
      </c>
      <c r="E42" s="62"/>
      <c r="F42" s="62"/>
      <c r="G42" s="70">
        <v>6318.110035429999</v>
      </c>
      <c r="H42" s="62">
        <f t="shared" si="6"/>
        <v>0.5528356646669962</v>
      </c>
      <c r="I42" s="62">
        <f t="shared" si="7"/>
        <v>4.54230534431535</v>
      </c>
      <c r="J42" s="62"/>
      <c r="K42" s="62">
        <f t="shared" si="8"/>
        <v>-221.05622156000118</v>
      </c>
      <c r="L42" s="71">
        <f t="shared" si="9"/>
        <v>-0.03380495507721715</v>
      </c>
    </row>
    <row r="43" spans="1:12" ht="19.5" customHeight="1">
      <c r="A43" s="69" t="s">
        <v>40</v>
      </c>
      <c r="B43" s="62">
        <v>3001.913</v>
      </c>
      <c r="C43" s="62">
        <f t="shared" si="10"/>
        <v>0.28439357801363613</v>
      </c>
      <c r="D43" s="62">
        <f t="shared" si="11"/>
        <v>2.4010401688336525</v>
      </c>
      <c r="E43" s="62"/>
      <c r="F43" s="62"/>
      <c r="G43" s="70">
        <v>2096.6099999999997</v>
      </c>
      <c r="H43" s="62">
        <f t="shared" si="6"/>
        <v>0.18345371897572305</v>
      </c>
      <c r="I43" s="62">
        <f t="shared" si="7"/>
        <v>1.5073246199481325</v>
      </c>
      <c r="J43" s="62"/>
      <c r="K43" s="62">
        <f t="shared" si="8"/>
        <v>-905.3030000000003</v>
      </c>
      <c r="L43" s="71">
        <f t="shared" si="9"/>
        <v>-0.30157536211076086</v>
      </c>
    </row>
    <row r="44" spans="1:12" s="44" customFormat="1" ht="19.5" customHeight="1">
      <c r="A44" s="69" t="s">
        <v>41</v>
      </c>
      <c r="B44" s="70">
        <f>B45+B46+B47+B48+B50+B49</f>
        <v>58887.94575001</v>
      </c>
      <c r="C44" s="62">
        <f t="shared" si="10"/>
        <v>5.57889372334183</v>
      </c>
      <c r="D44" s="62">
        <f t="shared" si="11"/>
        <v>47.10073983019195</v>
      </c>
      <c r="E44" s="62"/>
      <c r="F44" s="62"/>
      <c r="G44" s="70">
        <f>G45+G46+G47+G48+G50+G49</f>
        <v>69934.98029</v>
      </c>
      <c r="H44" s="62">
        <f t="shared" si="6"/>
        <v>6.119322249104218</v>
      </c>
      <c r="I44" s="62">
        <f t="shared" si="7"/>
        <v>50.278648669377915</v>
      </c>
      <c r="J44" s="62"/>
      <c r="K44" s="62">
        <f t="shared" si="8"/>
        <v>11047.034539990003</v>
      </c>
      <c r="L44" s="71">
        <f t="shared" si="9"/>
        <v>0.18759415699244575</v>
      </c>
    </row>
    <row r="45" spans="1:12" ht="31.5" customHeight="1">
      <c r="A45" s="72" t="s">
        <v>42</v>
      </c>
      <c r="B45" s="48">
        <v>457.98423100000036</v>
      </c>
      <c r="C45" s="48">
        <f t="shared" si="10"/>
        <v>0.04338825746379517</v>
      </c>
      <c r="D45" s="48">
        <f>B45/B$38*100</f>
        <v>0.3663125931109234</v>
      </c>
      <c r="E45" s="48"/>
      <c r="F45" s="48"/>
      <c r="G45" s="73">
        <v>553.2628609999992</v>
      </c>
      <c r="H45" s="48">
        <f t="shared" si="6"/>
        <v>0.04841059110735826</v>
      </c>
      <c r="I45" s="48">
        <f t="shared" si="7"/>
        <v>0.39775958890219953</v>
      </c>
      <c r="J45" s="48"/>
      <c r="K45" s="48">
        <f t="shared" si="8"/>
        <v>95.27862999999888</v>
      </c>
      <c r="L45" s="49">
        <f t="shared" si="9"/>
        <v>0.20803910604511366</v>
      </c>
    </row>
    <row r="46" spans="1:12" ht="15.75" customHeight="1">
      <c r="A46" s="74" t="s">
        <v>43</v>
      </c>
      <c r="B46" s="48">
        <v>5884.7201061000005</v>
      </c>
      <c r="C46" s="75">
        <f t="shared" si="10"/>
        <v>0.5575033675468155</v>
      </c>
      <c r="D46" s="75">
        <f t="shared" si="11"/>
        <v>4.706815073284647</v>
      </c>
      <c r="E46" s="75"/>
      <c r="F46" s="75"/>
      <c r="G46" s="76">
        <v>7651.884204</v>
      </c>
      <c r="H46" s="75">
        <f t="shared" si="6"/>
        <v>0.6695411232396061</v>
      </c>
      <c r="I46" s="75">
        <f t="shared" si="7"/>
        <v>5.501201200834405</v>
      </c>
      <c r="J46" s="75"/>
      <c r="K46" s="75">
        <f t="shared" si="8"/>
        <v>1767.1640978999994</v>
      </c>
      <c r="L46" s="77">
        <f t="shared" si="9"/>
        <v>0.30029705169294063</v>
      </c>
    </row>
    <row r="47" spans="1:12" ht="33" customHeight="1">
      <c r="A47" s="72" t="s">
        <v>44</v>
      </c>
      <c r="B47" s="48">
        <v>201.27198891</v>
      </c>
      <c r="C47" s="48">
        <f t="shared" si="10"/>
        <v>0.019067994668744825</v>
      </c>
      <c r="D47" s="48">
        <f t="shared" si="11"/>
        <v>0.1609847221534906</v>
      </c>
      <c r="E47" s="42"/>
      <c r="F47" s="42"/>
      <c r="G47" s="73">
        <v>61.188029</v>
      </c>
      <c r="H47" s="48">
        <f t="shared" si="6"/>
        <v>0.005353962576179831</v>
      </c>
      <c r="I47" s="48">
        <f t="shared" si="7"/>
        <v>0.04399016629597318</v>
      </c>
      <c r="J47" s="48"/>
      <c r="K47" s="48">
        <f t="shared" si="8"/>
        <v>-140.08395991</v>
      </c>
      <c r="L47" s="49">
        <f t="shared" si="9"/>
        <v>-0.6959933206236631</v>
      </c>
    </row>
    <row r="48" spans="1:12" ht="17.25" customHeight="1">
      <c r="A48" s="74" t="s">
        <v>45</v>
      </c>
      <c r="B48" s="48">
        <v>43723.967744</v>
      </c>
      <c r="C48" s="75">
        <f>B48/$B$10*100</f>
        <v>4.142297139080638</v>
      </c>
      <c r="D48" s="75">
        <f t="shared" si="11"/>
        <v>34.97203379782523</v>
      </c>
      <c r="E48" s="75"/>
      <c r="F48" s="75"/>
      <c r="G48" s="76">
        <v>50648.658877</v>
      </c>
      <c r="H48" s="75">
        <f>G48/$G$10*100</f>
        <v>4.4317659612986775</v>
      </c>
      <c r="I48" s="75">
        <f t="shared" si="7"/>
        <v>36.41305273401188</v>
      </c>
      <c r="J48" s="75"/>
      <c r="K48" s="75">
        <f t="shared" si="8"/>
        <v>6924.691133</v>
      </c>
      <c r="L48" s="77">
        <f t="shared" si="9"/>
        <v>0.15837288997978094</v>
      </c>
    </row>
    <row r="49" spans="1:12" ht="48" customHeight="1">
      <c r="A49" s="78" t="s">
        <v>46</v>
      </c>
      <c r="B49" s="76">
        <v>6712.804211</v>
      </c>
      <c r="C49" s="75">
        <f>B49/$B$10*100</f>
        <v>0.635953942726286</v>
      </c>
      <c r="D49" s="75">
        <f>B49/B$38*100</f>
        <v>5.369147125891621</v>
      </c>
      <c r="E49" s="75"/>
      <c r="F49" s="75"/>
      <c r="G49" s="76">
        <v>9083.257879</v>
      </c>
      <c r="H49" s="75">
        <f t="shared" si="6"/>
        <v>0.79478655463729</v>
      </c>
      <c r="I49" s="75">
        <f t="shared" si="7"/>
        <v>6.5302646798186395</v>
      </c>
      <c r="J49" s="75"/>
      <c r="K49" s="75">
        <f t="shared" si="8"/>
        <v>2370.453668000001</v>
      </c>
      <c r="L49" s="77">
        <f t="shared" si="9"/>
        <v>0.35312420763227914</v>
      </c>
    </row>
    <row r="50" spans="1:12" ht="19.5" customHeight="1">
      <c r="A50" s="79" t="s">
        <v>47</v>
      </c>
      <c r="B50" s="48">
        <v>1907.1974689999997</v>
      </c>
      <c r="C50" s="48">
        <f t="shared" si="10"/>
        <v>0.18068302185555038</v>
      </c>
      <c r="D50" s="48">
        <f t="shared" si="11"/>
        <v>1.5254465179260273</v>
      </c>
      <c r="E50" s="48"/>
      <c r="F50" s="48"/>
      <c r="G50" s="73">
        <v>1936.7284400000003</v>
      </c>
      <c r="H50" s="48">
        <f t="shared" si="6"/>
        <v>0.16946405624510547</v>
      </c>
      <c r="I50" s="48">
        <f t="shared" si="7"/>
        <v>1.3923802995148076</v>
      </c>
      <c r="J50" s="48"/>
      <c r="K50" s="48">
        <f t="shared" si="8"/>
        <v>29.53097100000059</v>
      </c>
      <c r="L50" s="49">
        <f t="shared" si="9"/>
        <v>0.015483960879774328</v>
      </c>
    </row>
    <row r="51" spans="1:12" ht="31.5" customHeight="1">
      <c r="A51" s="80" t="s">
        <v>48</v>
      </c>
      <c r="B51" s="81">
        <v>127.90091000000001</v>
      </c>
      <c r="C51" s="81">
        <f>B51/$B$10*100</f>
        <v>0.012117005864627007</v>
      </c>
      <c r="D51" s="62">
        <f t="shared" si="11"/>
        <v>0.10229984098152672</v>
      </c>
      <c r="E51" s="62"/>
      <c r="F51" s="62"/>
      <c r="G51" s="70">
        <v>163.066933</v>
      </c>
      <c r="H51" s="62">
        <f>G51/$G$10*100</f>
        <v>0.014268383390718859</v>
      </c>
      <c r="I51" s="62">
        <f t="shared" si="7"/>
        <v>0.11723439400285825</v>
      </c>
      <c r="J51" s="62"/>
      <c r="K51" s="62">
        <f t="shared" si="8"/>
        <v>35.166022999999996</v>
      </c>
      <c r="L51" s="82">
        <f t="shared" si="9"/>
        <v>0.274947402641623</v>
      </c>
    </row>
    <row r="52" spans="1:12" s="44" customFormat="1" ht="19.5" customHeight="1">
      <c r="A52" s="68" t="s">
        <v>49</v>
      </c>
      <c r="B52" s="83">
        <v>5589.561859</v>
      </c>
      <c r="C52" s="62">
        <f>B52/$B$10*100</f>
        <v>0.5295408283349855</v>
      </c>
      <c r="D52" s="62">
        <f t="shared" si="11"/>
        <v>4.470736676792267</v>
      </c>
      <c r="E52" s="62"/>
      <c r="F52" s="62"/>
      <c r="G52" s="70">
        <v>6664.477360000002</v>
      </c>
      <c r="H52" s="62">
        <f>G52/$G$10*100</f>
        <v>0.5831428623928672</v>
      </c>
      <c r="I52" s="62">
        <f t="shared" si="7"/>
        <v>4.791320657544769</v>
      </c>
      <c r="J52" s="62"/>
      <c r="K52" s="62">
        <f t="shared" si="8"/>
        <v>1074.9155010000013</v>
      </c>
      <c r="L52" s="71">
        <f t="shared" si="9"/>
        <v>0.192307649170969</v>
      </c>
    </row>
    <row r="53" spans="1:12" ht="19.5" customHeight="1">
      <c r="A53" s="68" t="s">
        <v>31</v>
      </c>
      <c r="B53" s="83">
        <v>0</v>
      </c>
      <c r="C53" s="62">
        <f t="shared" si="10"/>
        <v>0</v>
      </c>
      <c r="D53" s="62">
        <f t="shared" si="11"/>
        <v>0</v>
      </c>
      <c r="E53" s="62"/>
      <c r="F53" s="62"/>
      <c r="G53" s="70">
        <v>0</v>
      </c>
      <c r="H53" s="62">
        <f>G53/$G$10*100</f>
        <v>0</v>
      </c>
      <c r="I53" s="62">
        <f t="shared" si="7"/>
        <v>0</v>
      </c>
      <c r="J53" s="62"/>
      <c r="K53" s="62">
        <f t="shared" si="8"/>
        <v>0</v>
      </c>
      <c r="L53" s="71"/>
    </row>
    <row r="54" spans="1:12" s="44" customFormat="1" ht="32.25" customHeight="1">
      <c r="A54" s="84" t="s">
        <v>50</v>
      </c>
      <c r="B54" s="81">
        <v>-896.3734250000001</v>
      </c>
      <c r="C54" s="62">
        <f>B54/$B$10*100</f>
        <v>-0.08492013112041813</v>
      </c>
      <c r="D54" s="62">
        <f t="shared" si="11"/>
        <v>-0.7169523566139323</v>
      </c>
      <c r="E54" s="62"/>
      <c r="F54" s="62"/>
      <c r="G54" s="70">
        <v>-667.0565590000001</v>
      </c>
      <c r="H54" s="62">
        <f>G54/$G$10*100</f>
        <v>-0.05836755835167192</v>
      </c>
      <c r="I54" s="62">
        <f t="shared" si="7"/>
        <v>-0.4795697694271153</v>
      </c>
      <c r="J54" s="62"/>
      <c r="K54" s="62">
        <f t="shared" si="8"/>
        <v>229.316866</v>
      </c>
      <c r="L54" s="71">
        <f>G54/B54-1</f>
        <v>-0.25582738131711125</v>
      </c>
    </row>
    <row r="55" spans="1:12" s="44" customFormat="1" ht="7.5" customHeight="1">
      <c r="A55" s="85"/>
      <c r="B55" s="86"/>
      <c r="C55" s="42"/>
      <c r="D55" s="42"/>
      <c r="E55" s="42"/>
      <c r="F55" s="42"/>
      <c r="G55" s="57"/>
      <c r="H55" s="42"/>
      <c r="I55" s="42"/>
      <c r="J55" s="42"/>
      <c r="K55" s="62">
        <f t="shared" si="8"/>
        <v>0</v>
      </c>
      <c r="L55" s="71"/>
    </row>
    <row r="56" spans="1:12" s="30" customFormat="1" ht="21" customHeight="1" thickBot="1">
      <c r="A56" s="87" t="s">
        <v>51</v>
      </c>
      <c r="B56" s="88">
        <f>B12-B38</f>
        <v>-26820.260661170003</v>
      </c>
      <c r="C56" s="89">
        <f>B56/$B$10*100</f>
        <v>-2.5408830611308546</v>
      </c>
      <c r="D56" s="88">
        <v>0</v>
      </c>
      <c r="E56" s="88"/>
      <c r="F56" s="90"/>
      <c r="G56" s="88">
        <f>G12-G38</f>
        <v>-20700.762331089994</v>
      </c>
      <c r="H56" s="89">
        <f>G56/$G$10*100</f>
        <v>-1.811320100195562</v>
      </c>
      <c r="I56" s="91">
        <v>0</v>
      </c>
      <c r="J56" s="90"/>
      <c r="K56" s="88">
        <f t="shared" si="8"/>
        <v>6119.498330080009</v>
      </c>
      <c r="L56" s="92"/>
    </row>
    <row r="57" spans="1:12" s="30" customFormat="1" ht="21" customHeight="1">
      <c r="A57" s="93"/>
      <c r="B57" s="62"/>
      <c r="C57" s="94"/>
      <c r="D57" s="62"/>
      <c r="E57" s="62"/>
      <c r="F57" s="75"/>
      <c r="G57" s="62"/>
      <c r="H57" s="94"/>
      <c r="I57" s="81"/>
      <c r="J57" s="75"/>
      <c r="K57" s="62"/>
      <c r="L57" s="43"/>
    </row>
    <row r="58" spans="7:11" ht="19.5" customHeight="1">
      <c r="G58" s="95"/>
      <c r="H58" s="95"/>
      <c r="I58" s="95"/>
      <c r="J58" s="95"/>
      <c r="K58" s="95"/>
    </row>
    <row r="59" spans="7:11" ht="19.5" customHeight="1">
      <c r="G59" s="95"/>
      <c r="H59" s="95"/>
      <c r="I59" s="95"/>
      <c r="J59" s="95"/>
      <c r="K59" s="95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2021-05-24T12:47:13Z</cp:lastPrinted>
  <dcterms:created xsi:type="dcterms:W3CDTF">2021-05-24T12:44:15Z</dcterms:created>
  <dcterms:modified xsi:type="dcterms:W3CDTF">2021-05-24T13:55:22Z</dcterms:modified>
  <cp:category/>
  <cp:version/>
  <cp:contentType/>
  <cp:contentStatus/>
</cp:coreProperties>
</file>