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<sst xmlns="http://schemas.openxmlformats.org/spreadsheetml/2006/main" count="57" uniqueCount="52">
  <si>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</si>
  <si>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</si>
  <si>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</si>
  <si>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1.01.-30.11.2020
</t>
  </si>
  <si>
    <t xml:space="preserve">
Realizări 1.01.-30.11.2021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</si>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</sst>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noiembrie%20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1 "/>
      <sheetName val="UAT octombrie 2021"/>
      <sheetName val="consolidari noiembrie"/>
      <sheetName val="octombrie 2021  (valori)"/>
      <sheetName val="UAT octombrie 2021 (valori)"/>
      <sheetName val="septembrie 2021  (valori)"/>
      <sheetName val="UAT septembrie 2021 (valori)"/>
      <sheetName val="Sinteza - An 2"/>
      <sheetName val="Sinteza - An 2 (engleza)"/>
      <sheetName val="2021 Engl"/>
      <sheetName val="2020 - 2021"/>
      <sheetName val="Progr.13.12.2021.(Liliana)"/>
      <sheetName val="Sinteza - Anexa program anual"/>
      <sheetName val="program %.exec"/>
      <sheetName val="dob_trez"/>
      <sheetName val="SPECIAL_CNAIR"/>
      <sheetName val="CNAIR_ex"/>
      <sheetName val="noiembrie 2020 "/>
      <sheetName val="nov 2020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16">
      <selection activeCell="S12" sqref="S12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1058926.1</v>
      </c>
      <c r="C10" s="18"/>
      <c r="D10" s="18"/>
      <c r="E10" s="18"/>
      <c r="F10" s="18"/>
      <c r="G10" s="18">
        <v>1190300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290633.4834807501</v>
      </c>
      <c r="C12" s="38">
        <f>B12/$B$10*100</f>
        <v>27.446059123554523</v>
      </c>
      <c r="D12" s="38">
        <f>B12/B$12*100</f>
        <v>100</v>
      </c>
      <c r="E12" s="38"/>
      <c r="F12" s="38"/>
      <c r="G12" s="37">
        <f>G13+G30+G31+G33+G34+G37+G32+G35+G36</f>
        <v>341531.7616890499</v>
      </c>
      <c r="H12" s="38">
        <f>G12/$G$10*100</f>
        <v>28.692914533231107</v>
      </c>
      <c r="I12" s="38">
        <f aca="true" t="shared" si="0" ref="I12:I32">G12/G$12*100</f>
        <v>100</v>
      </c>
      <c r="J12" s="38"/>
      <c r="K12" s="38">
        <f aca="true" t="shared" si="1" ref="K12:K28">G12-B12</f>
        <v>50898.27820829977</v>
      </c>
      <c r="L12" s="39">
        <f aca="true" t="shared" si="2" ref="L12:L28">G12/B12-1</f>
        <v>0.17512874841095516</v>
      </c>
    </row>
    <row r="13" spans="1:12" s="44" customFormat="1" ht="24.75" customHeight="1">
      <c r="A13" s="40" t="s">
        <v>12</v>
      </c>
      <c r="B13" s="41">
        <f>B14+B27+B28</f>
        <v>262803.31058175</v>
      </c>
      <c r="C13" s="42">
        <f aca="true" t="shared" si="3" ref="C13:C28">B13/$B$10*100</f>
        <v>24.817908500106853</v>
      </c>
      <c r="D13" s="42">
        <f>B13/B$12*100</f>
        <v>90.42430604839672</v>
      </c>
      <c r="E13" s="42"/>
      <c r="F13" s="42"/>
      <c r="G13" s="41">
        <f>G14+G27+G28</f>
        <v>310982.31874104997</v>
      </c>
      <c r="H13" s="42">
        <f aca="true" t="shared" si="4" ref="H13:H28">G13/$G$10*100</f>
        <v>26.126381478707046</v>
      </c>
      <c r="I13" s="42">
        <f t="shared" si="0"/>
        <v>91.0551678131143</v>
      </c>
      <c r="J13" s="42"/>
      <c r="K13" s="42">
        <f t="shared" si="1"/>
        <v>48179.00815929996</v>
      </c>
      <c r="L13" s="43">
        <f t="shared" si="2"/>
        <v>0.18332724976960657</v>
      </c>
    </row>
    <row r="14" spans="1:12" s="44" customFormat="1" ht="25.5" customHeight="1">
      <c r="A14" s="45" t="s">
        <v>13</v>
      </c>
      <c r="B14" s="41">
        <f>B15+B19+B20+B25+B26</f>
        <v>136984.442111</v>
      </c>
      <c r="C14" s="42">
        <f t="shared" si="3"/>
        <v>12.93616637752153</v>
      </c>
      <c r="D14" s="42">
        <f aca="true" t="shared" si="5" ref="D14:D34">B14/B$12*100</f>
        <v>47.1330558579886</v>
      </c>
      <c r="E14" s="42"/>
      <c r="F14" s="42"/>
      <c r="G14" s="41">
        <f>G15+G19+G20+G25+G26</f>
        <v>170743.44461999997</v>
      </c>
      <c r="H14" s="42">
        <f t="shared" si="4"/>
        <v>14.344572344787027</v>
      </c>
      <c r="I14" s="42">
        <f t="shared" si="0"/>
        <v>49.99343070629389</v>
      </c>
      <c r="J14" s="42"/>
      <c r="K14" s="42">
        <f t="shared" si="1"/>
        <v>33759.002508999954</v>
      </c>
      <c r="L14" s="43">
        <f t="shared" si="2"/>
        <v>0.24644406319985346</v>
      </c>
    </row>
    <row r="15" spans="1:12" s="44" customFormat="1" ht="40.5" customHeight="1">
      <c r="A15" s="46" t="s">
        <v>14</v>
      </c>
      <c r="B15" s="41">
        <f>B16+B17+B18</f>
        <v>40362.060793000004</v>
      </c>
      <c r="C15" s="42">
        <f t="shared" si="3"/>
        <v>3.8116031697584942</v>
      </c>
      <c r="D15" s="42">
        <f t="shared" si="5"/>
        <v>13.887615531977533</v>
      </c>
      <c r="E15" s="42"/>
      <c r="F15" s="42"/>
      <c r="G15" s="41">
        <f>G16+G17+G18</f>
        <v>48504.703296</v>
      </c>
      <c r="H15" s="42">
        <f t="shared" si="4"/>
        <v>4.074998176594136</v>
      </c>
      <c r="I15" s="42">
        <f t="shared" si="0"/>
        <v>14.202106139739199</v>
      </c>
      <c r="J15" s="42"/>
      <c r="K15" s="42">
        <f t="shared" si="1"/>
        <v>8142.6425029999955</v>
      </c>
      <c r="L15" s="43">
        <f t="shared" si="2"/>
        <v>0.20174000888508092</v>
      </c>
    </row>
    <row r="16" spans="1:12" ht="25.5" customHeight="1">
      <c r="A16" s="47" t="s">
        <v>15</v>
      </c>
      <c r="B16" s="48">
        <v>15311.638</v>
      </c>
      <c r="C16" s="48">
        <f t="shared" si="3"/>
        <v>1.4459590711759773</v>
      </c>
      <c r="D16" s="48">
        <f t="shared" si="5"/>
        <v>5.268366816039679</v>
      </c>
      <c r="E16" s="48"/>
      <c r="F16" s="48"/>
      <c r="G16" s="48">
        <v>19068.093617</v>
      </c>
      <c r="H16" s="48">
        <f t="shared" si="4"/>
        <v>1.6019569534571114</v>
      </c>
      <c r="I16" s="48">
        <f t="shared" si="0"/>
        <v>5.583109905415089</v>
      </c>
      <c r="J16" s="48"/>
      <c r="K16" s="48">
        <f t="shared" si="1"/>
        <v>3756.455616999998</v>
      </c>
      <c r="L16" s="49">
        <f t="shared" si="2"/>
        <v>0.24533336126415728</v>
      </c>
    </row>
    <row r="17" spans="1:12" ht="18" customHeight="1">
      <c r="A17" s="47" t="s">
        <v>16</v>
      </c>
      <c r="B17" s="48">
        <v>22041.427793</v>
      </c>
      <c r="C17" s="48">
        <f t="shared" si="3"/>
        <v>2.0814887642301003</v>
      </c>
      <c r="D17" s="48">
        <f t="shared" si="5"/>
        <v>7.583925819221685</v>
      </c>
      <c r="E17" s="48"/>
      <c r="F17" s="48"/>
      <c r="G17" s="48">
        <v>25513.975679</v>
      </c>
      <c r="H17" s="48">
        <f t="shared" si="4"/>
        <v>2.1434911937326726</v>
      </c>
      <c r="I17" s="48">
        <f t="shared" si="0"/>
        <v>7.470454739793539</v>
      </c>
      <c r="J17" s="48"/>
      <c r="K17" s="48">
        <f t="shared" si="1"/>
        <v>3472.5478860000003</v>
      </c>
      <c r="L17" s="49">
        <f t="shared" si="2"/>
        <v>0.1575464129915769</v>
      </c>
    </row>
    <row r="18" spans="1:12" ht="36.75" customHeight="1">
      <c r="A18" s="50" t="s">
        <v>17</v>
      </c>
      <c r="B18" s="48">
        <v>3008.995</v>
      </c>
      <c r="C18" s="48">
        <f t="shared" si="3"/>
        <v>0.2841553343524161</v>
      </c>
      <c r="D18" s="48">
        <f t="shared" si="5"/>
        <v>1.0353228967161654</v>
      </c>
      <c r="E18" s="48"/>
      <c r="F18" s="48"/>
      <c r="G18" s="48">
        <v>3922.634</v>
      </c>
      <c r="H18" s="48">
        <f t="shared" si="4"/>
        <v>0.32955002940435185</v>
      </c>
      <c r="I18" s="48">
        <f t="shared" si="0"/>
        <v>1.1485414945305705</v>
      </c>
      <c r="J18" s="48"/>
      <c r="K18" s="48">
        <f t="shared" si="1"/>
        <v>913.6390000000001</v>
      </c>
      <c r="L18" s="49">
        <f t="shared" si="2"/>
        <v>0.30363593159842406</v>
      </c>
    </row>
    <row r="19" spans="1:12" ht="24" customHeight="1">
      <c r="A19" s="46" t="s">
        <v>18</v>
      </c>
      <c r="B19" s="42">
        <v>5659.433</v>
      </c>
      <c r="C19" s="42">
        <f t="shared" si="3"/>
        <v>0.5344502321738976</v>
      </c>
      <c r="D19" s="42">
        <f t="shared" si="5"/>
        <v>1.9472749430727063</v>
      </c>
      <c r="E19" s="42"/>
      <c r="F19" s="42"/>
      <c r="G19" s="42">
        <v>6246.83</v>
      </c>
      <c r="H19" s="42">
        <f t="shared" si="4"/>
        <v>0.5248113920860287</v>
      </c>
      <c r="I19" s="42">
        <f t="shared" si="0"/>
        <v>1.8290626819321925</v>
      </c>
      <c r="J19" s="42"/>
      <c r="K19" s="42">
        <f t="shared" si="1"/>
        <v>587.3969999999999</v>
      </c>
      <c r="L19" s="43">
        <f t="shared" si="2"/>
        <v>0.103790786108785</v>
      </c>
    </row>
    <row r="20" spans="1:12" ht="23.25" customHeight="1">
      <c r="A20" s="51" t="s">
        <v>19</v>
      </c>
      <c r="B20" s="41">
        <f>B21+B22+B23+B24</f>
        <v>89085.57531799999</v>
      </c>
      <c r="C20" s="42">
        <f>B20/$B$10*100</f>
        <v>8.412822700092102</v>
      </c>
      <c r="D20" s="42">
        <f t="shared" si="5"/>
        <v>30.652206432333013</v>
      </c>
      <c r="E20" s="42"/>
      <c r="F20" s="42"/>
      <c r="G20" s="41">
        <f>G21+G22+G23+G24</f>
        <v>113561.62432399999</v>
      </c>
      <c r="H20" s="42">
        <f t="shared" si="4"/>
        <v>9.540588450306645</v>
      </c>
      <c r="I20" s="42">
        <f t="shared" si="0"/>
        <v>33.250677407682225</v>
      </c>
      <c r="J20" s="42"/>
      <c r="K20" s="42">
        <f t="shared" si="1"/>
        <v>24476.049006</v>
      </c>
      <c r="L20" s="43">
        <f t="shared" si="2"/>
        <v>0.2747476111438947</v>
      </c>
    </row>
    <row r="21" spans="1:12" ht="20.25" customHeight="1">
      <c r="A21" s="47" t="s">
        <v>20</v>
      </c>
      <c r="B21" s="34">
        <v>53443.319</v>
      </c>
      <c r="C21" s="48">
        <f t="shared" si="3"/>
        <v>5.046935664349004</v>
      </c>
      <c r="D21" s="48">
        <f t="shared" si="5"/>
        <v>18.38856223995257</v>
      </c>
      <c r="E21" s="48"/>
      <c r="F21" s="48"/>
      <c r="G21" s="48">
        <v>72788.483</v>
      </c>
      <c r="H21" s="48">
        <f t="shared" si="4"/>
        <v>6.11513761236663</v>
      </c>
      <c r="I21" s="48">
        <f>G21/G$12*100</f>
        <v>21.31236129841148</v>
      </c>
      <c r="J21" s="48"/>
      <c r="K21" s="48">
        <f t="shared" si="1"/>
        <v>19345.16399999999</v>
      </c>
      <c r="L21" s="49">
        <f t="shared" si="2"/>
        <v>0.361975348125366</v>
      </c>
    </row>
    <row r="22" spans="1:12" ht="18" customHeight="1">
      <c r="A22" s="47" t="s">
        <v>21</v>
      </c>
      <c r="B22" s="34">
        <v>27820.483</v>
      </c>
      <c r="C22" s="48">
        <f t="shared" si="3"/>
        <v>2.6272355549646003</v>
      </c>
      <c r="D22" s="48">
        <f t="shared" si="5"/>
        <v>9.57235989013037</v>
      </c>
      <c r="E22" s="48"/>
      <c r="F22" s="48"/>
      <c r="G22" s="48">
        <v>31384.065</v>
      </c>
      <c r="H22" s="48">
        <f t="shared" si="4"/>
        <v>2.6366516844492986</v>
      </c>
      <c r="I22" s="48">
        <f t="shared" si="0"/>
        <v>9.189208302264388</v>
      </c>
      <c r="J22" s="48"/>
      <c r="K22" s="48">
        <f t="shared" si="1"/>
        <v>3563.5819999999985</v>
      </c>
      <c r="L22" s="49">
        <f t="shared" si="2"/>
        <v>0.12809202485808746</v>
      </c>
    </row>
    <row r="23" spans="1:12" s="53" customFormat="1" ht="30" customHeight="1">
      <c r="A23" s="52" t="s">
        <v>22</v>
      </c>
      <c r="B23" s="34">
        <v>4441.834318</v>
      </c>
      <c r="C23" s="48">
        <f t="shared" si="3"/>
        <v>0.419465939880035</v>
      </c>
      <c r="D23" s="48">
        <f t="shared" si="5"/>
        <v>1.528328486037708</v>
      </c>
      <c r="E23" s="48"/>
      <c r="F23" s="48"/>
      <c r="G23" s="48">
        <v>4764.755324</v>
      </c>
      <c r="H23" s="48">
        <f t="shared" si="4"/>
        <v>0.4002986914223305</v>
      </c>
      <c r="I23" s="48">
        <f t="shared" si="0"/>
        <v>1.3951133857758466</v>
      </c>
      <c r="J23" s="48"/>
      <c r="K23" s="48">
        <f t="shared" si="1"/>
        <v>322.9210059999996</v>
      </c>
      <c r="L23" s="49">
        <f t="shared" si="2"/>
        <v>0.07269992144718262</v>
      </c>
    </row>
    <row r="24" spans="1:12" ht="52.5" customHeight="1">
      <c r="A24" s="52" t="s">
        <v>23</v>
      </c>
      <c r="B24" s="34">
        <v>3379.939</v>
      </c>
      <c r="C24" s="48">
        <f t="shared" si="3"/>
        <v>0.319185540898463</v>
      </c>
      <c r="D24" s="48">
        <f t="shared" si="5"/>
        <v>1.1629558162123697</v>
      </c>
      <c r="E24" s="48"/>
      <c r="F24" s="48"/>
      <c r="G24" s="48">
        <v>4624.321</v>
      </c>
      <c r="H24" s="48">
        <f t="shared" si="4"/>
        <v>0.3885004620683861</v>
      </c>
      <c r="I24" s="48">
        <f t="shared" si="0"/>
        <v>1.3539944212305053</v>
      </c>
      <c r="J24" s="48"/>
      <c r="K24" s="48">
        <f t="shared" si="1"/>
        <v>1244.382</v>
      </c>
      <c r="L24" s="49">
        <f t="shared" si="2"/>
        <v>0.3681669994635999</v>
      </c>
    </row>
    <row r="25" spans="1:12" s="44" customFormat="1" ht="35.25" customHeight="1">
      <c r="A25" s="51" t="s">
        <v>24</v>
      </c>
      <c r="B25" s="54">
        <v>1030.17</v>
      </c>
      <c r="C25" s="42">
        <f t="shared" si="3"/>
        <v>0.09728440917642883</v>
      </c>
      <c r="D25" s="42">
        <f t="shared" si="5"/>
        <v>0.3544567500145704</v>
      </c>
      <c r="E25" s="42"/>
      <c r="F25" s="42"/>
      <c r="G25" s="42">
        <v>1379.34</v>
      </c>
      <c r="H25" s="42">
        <f t="shared" si="4"/>
        <v>0.11588171049315298</v>
      </c>
      <c r="I25" s="42">
        <f t="shared" si="0"/>
        <v>0.4038687333729828</v>
      </c>
      <c r="J25" s="42"/>
      <c r="K25" s="42">
        <f t="shared" si="1"/>
        <v>349.16999999999985</v>
      </c>
      <c r="L25" s="43">
        <f t="shared" si="2"/>
        <v>0.33894405777687164</v>
      </c>
    </row>
    <row r="26" spans="1:12" s="44" customFormat="1" ht="17.25" customHeight="1">
      <c r="A26" s="55" t="s">
        <v>25</v>
      </c>
      <c r="B26" s="54">
        <v>847.203</v>
      </c>
      <c r="C26" s="42">
        <f t="shared" si="3"/>
        <v>0.08000586632060536</v>
      </c>
      <c r="D26" s="42">
        <f t="shared" si="5"/>
        <v>0.2915022005907705</v>
      </c>
      <c r="E26" s="42"/>
      <c r="F26" s="42"/>
      <c r="G26" s="42">
        <v>1050.9470000000001</v>
      </c>
      <c r="H26" s="42">
        <f t="shared" si="4"/>
        <v>0.08829261530706546</v>
      </c>
      <c r="I26" s="42">
        <f t="shared" si="0"/>
        <v>0.30771574356731207</v>
      </c>
      <c r="J26" s="42"/>
      <c r="K26" s="42">
        <f t="shared" si="1"/>
        <v>203.74400000000014</v>
      </c>
      <c r="L26" s="43">
        <f t="shared" si="2"/>
        <v>0.24049017767878555</v>
      </c>
    </row>
    <row r="27" spans="1:12" s="44" customFormat="1" ht="18" customHeight="1">
      <c r="A27" s="56" t="s">
        <v>26</v>
      </c>
      <c r="B27" s="54">
        <v>101445.69804399999</v>
      </c>
      <c r="C27" s="42">
        <f>B27/$B$10*100</f>
        <v>9.580054551870992</v>
      </c>
      <c r="D27" s="42">
        <f t="shared" si="5"/>
        <v>34.90502774458166</v>
      </c>
      <c r="E27" s="42"/>
      <c r="F27" s="42"/>
      <c r="G27" s="42">
        <v>115121.279763</v>
      </c>
      <c r="H27" s="42">
        <f t="shared" si="4"/>
        <v>9.671618899689154</v>
      </c>
      <c r="I27" s="42">
        <f>G27/G$12*100</f>
        <v>33.70734223770761</v>
      </c>
      <c r="J27" s="42"/>
      <c r="K27" s="42">
        <f t="shared" si="1"/>
        <v>13675.581719000009</v>
      </c>
      <c r="L27" s="43">
        <f t="shared" si="2"/>
        <v>0.13480691623875973</v>
      </c>
    </row>
    <row r="28" spans="1:12" s="44" customFormat="1" ht="17.25" customHeight="1">
      <c r="A28" s="58" t="s">
        <v>27</v>
      </c>
      <c r="B28" s="54">
        <v>24373.170426750003</v>
      </c>
      <c r="C28" s="42">
        <f t="shared" si="3"/>
        <v>2.3016875707143303</v>
      </c>
      <c r="D28" s="42">
        <f t="shared" si="5"/>
        <v>8.386222445826458</v>
      </c>
      <c r="E28" s="42"/>
      <c r="F28" s="42"/>
      <c r="G28" s="42">
        <v>25117.594358050002</v>
      </c>
      <c r="H28" s="42">
        <f t="shared" si="4"/>
        <v>2.1101902342308665</v>
      </c>
      <c r="I28" s="42">
        <f>G28/G$12*100</f>
        <v>7.354394869112789</v>
      </c>
      <c r="J28" s="42"/>
      <c r="K28" s="42">
        <f t="shared" si="1"/>
        <v>744.4239312999998</v>
      </c>
      <c r="L28" s="43">
        <f t="shared" si="2"/>
        <v>0.03054276149823254</v>
      </c>
    </row>
    <row r="29" spans="1:12" s="44" customFormat="1" ht="20.2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681.21</v>
      </c>
      <c r="C30" s="42">
        <f>B30/$B$10*100</f>
        <v>0.06433026818396487</v>
      </c>
      <c r="D30" s="42">
        <f t="shared" si="5"/>
        <v>0.23438799681356035</v>
      </c>
      <c r="E30" s="42"/>
      <c r="F30" s="42"/>
      <c r="G30" s="42">
        <v>1298.5639999999999</v>
      </c>
      <c r="H30" s="42">
        <f>G30/$G$10*100</f>
        <v>0.1090955221372763</v>
      </c>
      <c r="I30" s="42">
        <f t="shared" si="0"/>
        <v>0.38021763878648773</v>
      </c>
      <c r="J30" s="42"/>
      <c r="K30" s="42">
        <f>G30-B30</f>
        <v>617.3539999999998</v>
      </c>
      <c r="L30" s="43">
        <f>G30/B30-1</f>
        <v>0.9062609180722534</v>
      </c>
    </row>
    <row r="31" spans="1:12" s="44" customFormat="1" ht="18" customHeight="1">
      <c r="A31" s="60" t="s">
        <v>29</v>
      </c>
      <c r="B31" s="54">
        <v>0.354188</v>
      </c>
      <c r="C31" s="42">
        <f>B31/$B$10*100</f>
        <v>3.344784872145469E-05</v>
      </c>
      <c r="D31" s="42">
        <f t="shared" si="5"/>
        <v>0.00012186758241276743</v>
      </c>
      <c r="E31" s="42"/>
      <c r="F31" s="42"/>
      <c r="G31" s="42">
        <v>0.103149</v>
      </c>
      <c r="H31" s="42">
        <f>G31/$G$10*100</f>
        <v>8.66579853818365E-06</v>
      </c>
      <c r="I31" s="42">
        <f t="shared" si="0"/>
        <v>3.0201876244210858E-05</v>
      </c>
      <c r="J31" s="42"/>
      <c r="K31" s="42">
        <f>G31-B31</f>
        <v>-0.251039</v>
      </c>
      <c r="L31" s="43">
        <f>G31/B31-1</f>
        <v>-0.7087733068314003</v>
      </c>
    </row>
    <row r="32" spans="1:12" s="44" customFormat="1" ht="34.5" customHeight="1">
      <c r="A32" s="61" t="s">
        <v>30</v>
      </c>
      <c r="B32" s="54">
        <v>29.987309999999997</v>
      </c>
      <c r="C32" s="42">
        <f>B32/$B$10*100</f>
        <v>0.002831860504713218</v>
      </c>
      <c r="D32" s="42">
        <f t="shared" si="5"/>
        <v>0.010317913008803813</v>
      </c>
      <c r="E32" s="42"/>
      <c r="F32" s="42"/>
      <c r="G32" s="42">
        <v>18.171543000000003</v>
      </c>
      <c r="H32" s="42">
        <f>G32/$G$10*100</f>
        <v>0.0015266355540620015</v>
      </c>
      <c r="I32" s="42">
        <f t="shared" si="0"/>
        <v>0.005320601196835221</v>
      </c>
      <c r="J32" s="42"/>
      <c r="K32" s="42">
        <f>G32-B32</f>
        <v>-11.815766999999994</v>
      </c>
      <c r="L32" s="43">
        <f>G32/B32-1</f>
        <v>-0.39402557281730155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111.18084499999999</v>
      </c>
      <c r="C34" s="62">
        <f>B34/$B$10*100</f>
        <v>0.010499396039062591</v>
      </c>
      <c r="D34" s="62">
        <f t="shared" si="5"/>
        <v>0.03825465795215711</v>
      </c>
      <c r="E34" s="62"/>
      <c r="F34" s="62"/>
      <c r="G34" s="62">
        <v>-203.882735</v>
      </c>
      <c r="H34" s="62">
        <f>G34/$G$10*100</f>
        <v>-0.017128684785348233</v>
      </c>
      <c r="I34" s="62">
        <f>G34/G$12*100</f>
        <v>-0.05969656643109712</v>
      </c>
      <c r="J34" s="62"/>
      <c r="K34" s="62">
        <f>G34-B34</f>
        <v>-315.06358</v>
      </c>
      <c r="L34" s="43"/>
    </row>
    <row r="35" spans="1:12" ht="18.75" customHeight="1">
      <c r="A35" s="63" t="s">
        <v>33</v>
      </c>
      <c r="B35" s="54">
        <v>1250.167</v>
      </c>
      <c r="C35" s="54">
        <f>B35/$B$10*100</f>
        <v>0.11805989105377605</v>
      </c>
      <c r="D35" s="54">
        <f>B35/B$12*100</f>
        <v>0.4301524328950225</v>
      </c>
      <c r="E35" s="41"/>
      <c r="F35" s="42"/>
      <c r="G35" s="54">
        <v>188.214</v>
      </c>
      <c r="H35" s="54">
        <f>G35/$G$10*100</f>
        <v>0.015812316222800975</v>
      </c>
      <c r="I35" s="54">
        <f>G35/G$12*100</f>
        <v>0.05510878375386967</v>
      </c>
      <c r="J35" s="54"/>
      <c r="K35" s="54">
        <f>G35-B35</f>
        <v>-1061.953</v>
      </c>
      <c r="L35" s="43">
        <f>G35/B35-1</f>
        <v>-0.8494489136251396</v>
      </c>
    </row>
    <row r="36" spans="1:12" ht="48" customHeight="1">
      <c r="A36" s="65" t="s">
        <v>34</v>
      </c>
      <c r="B36" s="54">
        <v>25757.273556000004</v>
      </c>
      <c r="C36" s="54">
        <f>B36/$B$10*100</f>
        <v>2.4323957598174224</v>
      </c>
      <c r="D36" s="54">
        <f>B36/B$12*100</f>
        <v>8.862459083351288</v>
      </c>
      <c r="E36" s="54"/>
      <c r="F36" s="54"/>
      <c r="G36" s="54">
        <v>29248.272991000005</v>
      </c>
      <c r="H36" s="54">
        <f>G36/$G$10*100</f>
        <v>2.457218599596741</v>
      </c>
      <c r="I36" s="54">
        <f>G36/G$12*100</f>
        <v>8.56385152770339</v>
      </c>
      <c r="J36" s="54"/>
      <c r="K36" s="54">
        <f>G36-B36</f>
        <v>3490.9994350000015</v>
      </c>
      <c r="L36" s="43">
        <f>G36/B36-1</f>
        <v>0.13553450940411338</v>
      </c>
    </row>
    <row r="37" spans="1:12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</row>
    <row r="38" spans="1:12" s="44" customFormat="1" ht="33" customHeight="1">
      <c r="A38" s="36" t="s">
        <v>35</v>
      </c>
      <c r="B38" s="67">
        <f>B39+B52+B53+B54+B55</f>
        <v>374686.34907145</v>
      </c>
      <c r="C38" s="38">
        <f>B38/$B$10*100</f>
        <v>35.383616389420375</v>
      </c>
      <c r="D38" s="38">
        <f>B38/B$38*100</f>
        <v>100</v>
      </c>
      <c r="E38" s="38"/>
      <c r="F38" s="38"/>
      <c r="G38" s="67">
        <f>G39+G52+G53+G54+G55</f>
        <v>397508.9679588</v>
      </c>
      <c r="H38" s="38">
        <f aca="true" t="shared" si="6" ref="H38:H50">G38/$G$10*100</f>
        <v>33.39569587152818</v>
      </c>
      <c r="I38" s="38">
        <f aca="true" t="shared" si="7" ref="I38:I54">G38/G$38*100</f>
        <v>100</v>
      </c>
      <c r="J38" s="38"/>
      <c r="K38" s="38">
        <f aca="true" t="shared" si="8" ref="K38:K56">G38-B38</f>
        <v>22822.61888735002</v>
      </c>
      <c r="L38" s="39">
        <f aca="true" t="shared" si="9" ref="L38:L52">G38/B38-1</f>
        <v>0.06091126336443575</v>
      </c>
    </row>
    <row r="39" spans="1:12" s="44" customFormat="1" ht="19.5" customHeight="1">
      <c r="A39" s="68" t="s">
        <v>36</v>
      </c>
      <c r="B39" s="57">
        <f>B40+B41+B42+B43+B44+B51</f>
        <v>351664.59395145</v>
      </c>
      <c r="C39" s="42">
        <f aca="true" t="shared" si="10" ref="C39:C53">B39/$B$10*100</f>
        <v>33.209550123606355</v>
      </c>
      <c r="D39" s="42">
        <f aca="true" t="shared" si="11" ref="D39:D54">B39/B$38*100</f>
        <v>93.85572621552596</v>
      </c>
      <c r="E39" s="42"/>
      <c r="F39" s="42"/>
      <c r="G39" s="57">
        <f>G40+G41+G42+G43+G44+G51</f>
        <v>375420.40649980004</v>
      </c>
      <c r="H39" s="42">
        <f t="shared" si="6"/>
        <v>31.539982063328576</v>
      </c>
      <c r="I39" s="42">
        <f t="shared" si="7"/>
        <v>94.44325455789733</v>
      </c>
      <c r="J39" s="42"/>
      <c r="K39" s="42">
        <f t="shared" si="8"/>
        <v>23755.81254835002</v>
      </c>
      <c r="L39" s="43">
        <f t="shared" si="9"/>
        <v>0.06755247174991319</v>
      </c>
    </row>
    <row r="40" spans="1:12" ht="19.5" customHeight="1">
      <c r="A40" s="69" t="s">
        <v>37</v>
      </c>
      <c r="B40" s="62">
        <v>99725.274164</v>
      </c>
      <c r="C40" s="62">
        <f>B40/$B$10*100</f>
        <v>9.417585813023212</v>
      </c>
      <c r="D40" s="62">
        <f t="shared" si="11"/>
        <v>26.61566785423056</v>
      </c>
      <c r="E40" s="62"/>
      <c r="F40" s="62"/>
      <c r="G40" s="70">
        <v>101132.615353</v>
      </c>
      <c r="H40" s="62">
        <f t="shared" si="6"/>
        <v>8.49639715643115</v>
      </c>
      <c r="I40" s="62">
        <f t="shared" si="7"/>
        <v>25.441593399090795</v>
      </c>
      <c r="J40" s="62"/>
      <c r="K40" s="62">
        <f t="shared" si="8"/>
        <v>1407.3411889999988</v>
      </c>
      <c r="L40" s="71">
        <f t="shared" si="9"/>
        <v>0.014112181699150739</v>
      </c>
    </row>
    <row r="41" spans="1:12" ht="17.25" customHeight="1">
      <c r="A41" s="69" t="s">
        <v>38</v>
      </c>
      <c r="B41" s="62">
        <v>49066.170158040004</v>
      </c>
      <c r="C41" s="62">
        <f t="shared" si="10"/>
        <v>4.6335783165643</v>
      </c>
      <c r="D41" s="62">
        <f t="shared" si="11"/>
        <v>13.095264954177296</v>
      </c>
      <c r="E41" s="62"/>
      <c r="F41" s="62"/>
      <c r="G41" s="70">
        <v>53992.77892799999</v>
      </c>
      <c r="H41" s="62">
        <f t="shared" si="6"/>
        <v>4.536064767537595</v>
      </c>
      <c r="I41" s="62">
        <f t="shared" si="7"/>
        <v>13.582782598654756</v>
      </c>
      <c r="J41" s="62"/>
      <c r="K41" s="62">
        <f t="shared" si="8"/>
        <v>4926.608769959988</v>
      </c>
      <c r="L41" s="71">
        <f t="shared" si="9"/>
        <v>0.10040744476472474</v>
      </c>
    </row>
    <row r="42" spans="1:12" ht="19.5" customHeight="1">
      <c r="A42" s="69" t="s">
        <v>39</v>
      </c>
      <c r="B42" s="62">
        <v>13983.955289080002</v>
      </c>
      <c r="C42" s="62">
        <f t="shared" si="10"/>
        <v>1.3205789609945398</v>
      </c>
      <c r="D42" s="62">
        <f t="shared" si="11"/>
        <v>3.7321763452912347</v>
      </c>
      <c r="E42" s="62"/>
      <c r="F42" s="62"/>
      <c r="G42" s="70">
        <v>16607.6623008</v>
      </c>
      <c r="H42" s="62">
        <f t="shared" si="6"/>
        <v>1.3952501302864824</v>
      </c>
      <c r="I42" s="62">
        <f t="shared" si="7"/>
        <v>4.177933993811507</v>
      </c>
      <c r="J42" s="62"/>
      <c r="K42" s="62">
        <f t="shared" si="8"/>
        <v>2623.7070117199964</v>
      </c>
      <c r="L42" s="71">
        <f t="shared" si="9"/>
        <v>0.1876226688002096</v>
      </c>
    </row>
    <row r="43" spans="1:12" ht="19.5" customHeight="1">
      <c r="A43" s="69" t="s">
        <v>40</v>
      </c>
      <c r="B43" s="62">
        <v>6683.904483</v>
      </c>
      <c r="C43" s="62">
        <f t="shared" si="10"/>
        <v>0.6311965002090325</v>
      </c>
      <c r="D43" s="62">
        <f t="shared" si="11"/>
        <v>1.7838665592072125</v>
      </c>
      <c r="E43" s="62"/>
      <c r="F43" s="62"/>
      <c r="G43" s="70">
        <v>6381.163</v>
      </c>
      <c r="H43" s="62">
        <f t="shared" si="6"/>
        <v>0.5360970343610854</v>
      </c>
      <c r="I43" s="62">
        <f t="shared" si="7"/>
        <v>1.6052878084152753</v>
      </c>
      <c r="J43" s="62"/>
      <c r="K43" s="62">
        <f t="shared" si="8"/>
        <v>-302.7414830000007</v>
      </c>
      <c r="L43" s="71">
        <f t="shared" si="9"/>
        <v>-0.04529410672609113</v>
      </c>
    </row>
    <row r="44" spans="1:12" s="44" customFormat="1" ht="19.5" customHeight="1">
      <c r="A44" s="69" t="s">
        <v>41</v>
      </c>
      <c r="B44" s="70">
        <f>B45+B46+B47+B48+B50+B49</f>
        <v>181693.71649533</v>
      </c>
      <c r="C44" s="62">
        <f t="shared" si="10"/>
        <v>17.158299950802043</v>
      </c>
      <c r="D44" s="62">
        <f t="shared" si="11"/>
        <v>48.49221674224441</v>
      </c>
      <c r="E44" s="62"/>
      <c r="F44" s="62"/>
      <c r="G44" s="70">
        <f>G45+G46+G47+G48+G50+G49</f>
        <v>196794.118408</v>
      </c>
      <c r="H44" s="62">
        <f t="shared" si="6"/>
        <v>16.53315285289423</v>
      </c>
      <c r="I44" s="62">
        <f t="shared" si="7"/>
        <v>49.50683739753937</v>
      </c>
      <c r="J44" s="62"/>
      <c r="K44" s="62">
        <f t="shared" si="8"/>
        <v>15100.40191267</v>
      </c>
      <c r="L44" s="71">
        <f t="shared" si="9"/>
        <v>0.08310910362746715</v>
      </c>
    </row>
    <row r="45" spans="1:12" ht="31.5" customHeight="1">
      <c r="A45" s="72" t="s">
        <v>42</v>
      </c>
      <c r="B45" s="48">
        <v>971.5669250000137</v>
      </c>
      <c r="C45" s="48">
        <f t="shared" si="10"/>
        <v>0.09175021042545024</v>
      </c>
      <c r="D45" s="48">
        <f>B45/B$38*100</f>
        <v>0.2593013936610599</v>
      </c>
      <c r="E45" s="48"/>
      <c r="F45" s="48"/>
      <c r="G45" s="73">
        <v>1316.2102569999915</v>
      </c>
      <c r="H45" s="48">
        <f t="shared" si="6"/>
        <v>0.11057802713601542</v>
      </c>
      <c r="I45" s="48">
        <f t="shared" si="7"/>
        <v>0.3311146069882908</v>
      </c>
      <c r="J45" s="48"/>
      <c r="K45" s="48">
        <f t="shared" si="8"/>
        <v>344.6433319999778</v>
      </c>
      <c r="L45" s="49">
        <f t="shared" si="9"/>
        <v>0.354729379038889</v>
      </c>
    </row>
    <row r="46" spans="1:12" ht="15.75" customHeight="1">
      <c r="A46" s="74" t="s">
        <v>43</v>
      </c>
      <c r="B46" s="48">
        <v>16941.688235</v>
      </c>
      <c r="C46" s="75">
        <f t="shared" si="10"/>
        <v>1.5998933480816084</v>
      </c>
      <c r="D46" s="75">
        <f t="shared" si="11"/>
        <v>4.521565377811334</v>
      </c>
      <c r="E46" s="75"/>
      <c r="F46" s="75"/>
      <c r="G46" s="76">
        <v>20980.844295999996</v>
      </c>
      <c r="H46" s="75">
        <f t="shared" si="6"/>
        <v>1.7626517933294124</v>
      </c>
      <c r="I46" s="75">
        <f t="shared" si="7"/>
        <v>5.2780807446272675</v>
      </c>
      <c r="J46" s="75"/>
      <c r="K46" s="75">
        <f t="shared" si="8"/>
        <v>4039.156060999994</v>
      </c>
      <c r="L46" s="77">
        <f t="shared" si="9"/>
        <v>0.2384152042566492</v>
      </c>
    </row>
    <row r="47" spans="1:12" ht="33" customHeight="1">
      <c r="A47" s="72" t="s">
        <v>44</v>
      </c>
      <c r="B47" s="48">
        <v>287.1500240000001</v>
      </c>
      <c r="C47" s="48">
        <f t="shared" si="10"/>
        <v>0.02711709759538461</v>
      </c>
      <c r="D47" s="48">
        <f t="shared" si="11"/>
        <v>0.07663743947747684</v>
      </c>
      <c r="E47" s="42"/>
      <c r="F47" s="42"/>
      <c r="G47" s="73">
        <v>176.94712499999997</v>
      </c>
      <c r="H47" s="48">
        <f t="shared" si="6"/>
        <v>0.014865758632277574</v>
      </c>
      <c r="I47" s="48">
        <f t="shared" si="7"/>
        <v>0.04451399572407627</v>
      </c>
      <c r="J47" s="48"/>
      <c r="K47" s="48">
        <f t="shared" si="8"/>
        <v>-110.20289900000012</v>
      </c>
      <c r="L47" s="49">
        <f t="shared" si="9"/>
        <v>-0.3837816116637346</v>
      </c>
    </row>
    <row r="48" spans="1:12" ht="17.25" customHeight="1">
      <c r="A48" s="74" t="s">
        <v>45</v>
      </c>
      <c r="B48" s="48">
        <v>128009.117494</v>
      </c>
      <c r="C48" s="75">
        <f>B48/$B$10*100</f>
        <v>12.088578938039207</v>
      </c>
      <c r="D48" s="75">
        <f t="shared" si="11"/>
        <v>34.16433980347375</v>
      </c>
      <c r="E48" s="75"/>
      <c r="F48" s="75"/>
      <c r="G48" s="76">
        <v>136131.226273</v>
      </c>
      <c r="H48" s="75">
        <f>G48/$G$10*100</f>
        <v>11.436715640846847</v>
      </c>
      <c r="I48" s="75">
        <f t="shared" si="7"/>
        <v>34.246076754451835</v>
      </c>
      <c r="J48" s="75"/>
      <c r="K48" s="75">
        <f t="shared" si="8"/>
        <v>8122.108779000002</v>
      </c>
      <c r="L48" s="77">
        <f t="shared" si="9"/>
        <v>0.06344945530446844</v>
      </c>
    </row>
    <row r="49" spans="1:12" ht="48" customHeight="1">
      <c r="A49" s="78" t="s">
        <v>46</v>
      </c>
      <c r="B49" s="76">
        <v>28213.095037</v>
      </c>
      <c r="C49" s="75">
        <f>B49/$B$10*100</f>
        <v>2.6643119890047093</v>
      </c>
      <c r="D49" s="75">
        <f>B49/B$38*100</f>
        <v>7.529789944821279</v>
      </c>
      <c r="E49" s="75"/>
      <c r="F49" s="75"/>
      <c r="G49" s="76">
        <v>31628.826969000005</v>
      </c>
      <c r="H49" s="75">
        <f t="shared" si="6"/>
        <v>2.6572147331765104</v>
      </c>
      <c r="I49" s="75">
        <f t="shared" si="7"/>
        <v>7.956758090619527</v>
      </c>
      <c r="J49" s="75"/>
      <c r="K49" s="75">
        <f t="shared" si="8"/>
        <v>3415.731932000006</v>
      </c>
      <c r="L49" s="77">
        <f t="shared" si="9"/>
        <v>0.12106902583784063</v>
      </c>
    </row>
    <row r="50" spans="1:12" ht="19.5" customHeight="1">
      <c r="A50" s="79" t="s">
        <v>47</v>
      </c>
      <c r="B50" s="48">
        <v>7271.09878033</v>
      </c>
      <c r="C50" s="48">
        <f t="shared" si="10"/>
        <v>0.6866483676556843</v>
      </c>
      <c r="D50" s="48">
        <f t="shared" si="11"/>
        <v>1.9405827829995095</v>
      </c>
      <c r="E50" s="48"/>
      <c r="F50" s="48"/>
      <c r="G50" s="73">
        <v>6560.063488000001</v>
      </c>
      <c r="H50" s="48">
        <f t="shared" si="6"/>
        <v>0.5511268997731665</v>
      </c>
      <c r="I50" s="48">
        <f t="shared" si="7"/>
        <v>1.6502932051283736</v>
      </c>
      <c r="J50" s="48"/>
      <c r="K50" s="48">
        <f t="shared" si="8"/>
        <v>-711.0352923299997</v>
      </c>
      <c r="L50" s="49">
        <f t="shared" si="9"/>
        <v>-0.09778924943964651</v>
      </c>
    </row>
    <row r="51" spans="1:12" ht="31.5" customHeight="1">
      <c r="A51" s="80" t="s">
        <v>48</v>
      </c>
      <c r="B51" s="81">
        <v>511.573362</v>
      </c>
      <c r="C51" s="81">
        <f>B51/$B$10*100</f>
        <v>0.04831058201323019</v>
      </c>
      <c r="D51" s="62">
        <f t="shared" si="11"/>
        <v>0.13653376037525367</v>
      </c>
      <c r="E51" s="62"/>
      <c r="F51" s="62"/>
      <c r="G51" s="70">
        <v>512.0685100000001</v>
      </c>
      <c r="H51" s="62">
        <f>G51/$G$10*100</f>
        <v>0.043020121818029076</v>
      </c>
      <c r="I51" s="62">
        <f t="shared" si="7"/>
        <v>0.12881936038561867</v>
      </c>
      <c r="J51" s="62"/>
      <c r="K51" s="62">
        <f t="shared" si="8"/>
        <v>0.49514800000008563</v>
      </c>
      <c r="L51" s="82">
        <f t="shared" si="9"/>
        <v>0.0009678924603586658</v>
      </c>
    </row>
    <row r="52" spans="1:12" s="44" customFormat="1" ht="19.5" customHeight="1">
      <c r="A52" s="68" t="s">
        <v>49</v>
      </c>
      <c r="B52" s="83">
        <v>24659.833545</v>
      </c>
      <c r="C52" s="62">
        <f>B52/$B$10*100</f>
        <v>2.3287586872209496</v>
      </c>
      <c r="D52" s="62">
        <f t="shared" si="11"/>
        <v>6.581460361743136</v>
      </c>
      <c r="E52" s="62"/>
      <c r="F52" s="62"/>
      <c r="G52" s="70">
        <v>23606.170106</v>
      </c>
      <c r="H52" s="62">
        <f>G52/$G$10*100</f>
        <v>1.9832118042510294</v>
      </c>
      <c r="I52" s="62">
        <f t="shared" si="7"/>
        <v>5.93852516767538</v>
      </c>
      <c r="J52" s="62"/>
      <c r="K52" s="62">
        <f t="shared" si="8"/>
        <v>-1053.663439</v>
      </c>
      <c r="L52" s="71">
        <f t="shared" si="9"/>
        <v>-0.04272792178735685</v>
      </c>
    </row>
    <row r="53" spans="1:12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</row>
    <row r="54" spans="1:12" s="44" customFormat="1" ht="32.25" customHeight="1">
      <c r="A54" s="84" t="s">
        <v>50</v>
      </c>
      <c r="B54" s="81">
        <v>-1638.0784250000002</v>
      </c>
      <c r="C54" s="62">
        <f>B54/$B$10*100</f>
        <v>-0.15469242140693293</v>
      </c>
      <c r="D54" s="62">
        <f t="shared" si="11"/>
        <v>-0.4371865772690935</v>
      </c>
      <c r="E54" s="62"/>
      <c r="F54" s="62"/>
      <c r="G54" s="70">
        <v>-1517.608647</v>
      </c>
      <c r="H54" s="62">
        <f>G54/$G$10*100</f>
        <v>-0.12749799605141562</v>
      </c>
      <c r="I54" s="62">
        <f t="shared" si="7"/>
        <v>-0.38177972557270534</v>
      </c>
      <c r="J54" s="62"/>
      <c r="K54" s="62">
        <f t="shared" si="8"/>
        <v>120.46977800000013</v>
      </c>
      <c r="L54" s="71">
        <f>G54/B54-1</f>
        <v>-0.07354335186973737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2" s="30" customFormat="1" ht="21" customHeight="1" thickBot="1">
      <c r="A56" s="87" t="s">
        <v>51</v>
      </c>
      <c r="B56" s="88">
        <f>B12-B38</f>
        <v>-84052.86559069989</v>
      </c>
      <c r="C56" s="89">
        <f>B56/$B$10*100</f>
        <v>-7.937557265865851</v>
      </c>
      <c r="D56" s="88">
        <v>0</v>
      </c>
      <c r="E56" s="88"/>
      <c r="F56" s="90"/>
      <c r="G56" s="88">
        <f>G12-G38</f>
        <v>-55977.20626975014</v>
      </c>
      <c r="H56" s="89">
        <f>G56/$G$10*100</f>
        <v>-4.702781338297079</v>
      </c>
      <c r="I56" s="91">
        <v>0</v>
      </c>
      <c r="J56" s="90"/>
      <c r="K56" s="88">
        <f t="shared" si="8"/>
        <v>28075.65932094975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2021-12-23T07:40:03Z</cp:lastPrinted>
  <dcterms:created xsi:type="dcterms:W3CDTF">2021-12-23T07:36:37Z</dcterms:created>
  <dcterms:modified xsi:type="dcterms:W3CDTF">2021-12-23T11:11:44Z</dcterms:modified>
  <cp:category/>
  <cp:version/>
  <cp:contentType/>
  <cp:contentStatus/>
</cp:coreProperties>
</file>