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'[9]EU2DBase'!#REF!</definedName>
    <definedName name="___WEO1">#REF!</definedName>
    <definedName name="___WEO2">#REF!</definedName>
    <definedName name="__0absorc">'[10]Programa'!#REF!</definedName>
    <definedName name="__0c">'[10]Programa'!#REF!</definedName>
    <definedName name="__123Graph_ADEFINITION">'[11]NBM'!#REF!</definedName>
    <definedName name="__123Graph_ADEFINITION2">'[11]NBM'!#REF!</definedName>
    <definedName name="__123Graph_BDEFINITION">'[11]NBM'!#REF!</definedName>
    <definedName name="__123Graph_BDEFINITION2">'[11]NBM'!#REF!</definedName>
    <definedName name="__123Graph_BFITB2">'[12]FITB_all'!#REF!</definedName>
    <definedName name="__123Graph_BFITB3">'[12]FITB_all'!#REF!</definedName>
    <definedName name="__123Graph_BGDP">'[13]Quarterly Program'!#REF!</definedName>
    <definedName name="__123Graph_BMONEY">'[13]Quarterly Program'!#REF!</definedName>
    <definedName name="__123Graph_BTBILL2">'[12]FITB_all'!#REF!</definedName>
    <definedName name="__123Graph_CDEFINITION2">'[14]NBM'!#REF!</definedName>
    <definedName name="__123Graph_DDEFINITION2">'[14]NBM'!#REF!</definedName>
    <definedName name="__a47">___BOP2 '[15]LINK'!$A$1:$A$42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'[9]EU2DBase'!$C$1:$F$196</definedName>
    <definedName name="__UKR2">'[9]EU2DBase'!$G$1:$U$196</definedName>
    <definedName name="__UKR3">'[9]EU2DBase'!#REF!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'[15]LINK'!$A$1:$A$42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'[16]Assumptions'!#REF!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'[16]Assumptions'!#REF!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'[9]EU2DBase'!$C$1:$F$196</definedName>
    <definedName name="_UKR2">'[9]EU2DBase'!$G$1:$U$196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'[15]LINK'!$A$1:$A$42</definedName>
    <definedName name="a_11">___BOP2 '[15]LINK'!$A$1:$A$42</definedName>
    <definedName name="a_14">#REF!</definedName>
    <definedName name="a_15">___BOP2 '[15]LINK'!$A$1:$A$42</definedName>
    <definedName name="a_17">___BOP2 '[15]LINK'!$A$1:$A$42</definedName>
    <definedName name="a_2">#REF!</definedName>
    <definedName name="a_20">___BOP2 '[15]LINK'!$A$1:$A$42</definedName>
    <definedName name="a_22">___BOP2 '[15]LINK'!$A$1:$A$42</definedName>
    <definedName name="a_24">___BOP2 '[15]LINK'!$A$1:$A$42</definedName>
    <definedName name="a_25">#REF!</definedName>
    <definedName name="a_28">___BOP2 '[15]LINK'!$A$1:$A$42</definedName>
    <definedName name="a_37">___BOP2 '[15]LINK'!$A$1:$A$42</definedName>
    <definedName name="a_38">___BOP2 '[15]LINK'!$A$1:$A$42</definedName>
    <definedName name="a_46">___BOP2 '[15]LINK'!$A$1:$A$42</definedName>
    <definedName name="a_47">___BOP2 '[15]LINK'!$A$1:$A$42</definedName>
    <definedName name="a_49">___BOP2 '[15]LINK'!$A$1:$A$42</definedName>
    <definedName name="a_54">___BOP2 '[15]LINK'!$A$1:$A$42</definedName>
    <definedName name="a_55">___BOP2 '[15]LINK'!$A$1:$A$42</definedName>
    <definedName name="a_56">___BOP2 '[15]LINK'!$A$1:$A$42</definedName>
    <definedName name="a_57">___BOP2 '[15]LINK'!$A$1:$A$42</definedName>
    <definedName name="a_61">___BOP2 '[15]LINK'!$A$1:$A$42</definedName>
    <definedName name="a_64">___BOP2 '[15]LINK'!$A$1:$A$42</definedName>
    <definedName name="a_65">___BOP2 '[15]LINK'!$A$1:$A$42</definedName>
    <definedName name="a_66">___BOP2 '[15]LINK'!$A$1:$A$42</definedName>
    <definedName name="a47">[0]!___BOP2 '[15]LINK'!$A$1:$A$42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'[17]Montabs'!$B$88:$CO$425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'[18]BFtab10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'[19]WEO'!#REF!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'[15]LINK'!$A$1:$A$42</definedName>
    <definedName name="CHART2_11">#REF!</definedName>
    <definedName name="chart2_15">___BOP2 '[15]LINK'!$A$1:$A$42</definedName>
    <definedName name="chart2_17">___BOP2 '[15]LINK'!$A$1:$A$42</definedName>
    <definedName name="chart2_20">___BOP2 '[15]LINK'!$A$1:$A$42</definedName>
    <definedName name="chart2_22">___BOP2 '[15]LINK'!$A$1:$A$42</definedName>
    <definedName name="chart2_24">___BOP2 '[15]LINK'!$A$1:$A$42</definedName>
    <definedName name="chart2_28">___BOP2 '[15]LINK'!$A$1:$A$42</definedName>
    <definedName name="chart2_37">___BOP2 '[15]LINK'!$A$1:$A$42</definedName>
    <definedName name="chart2_38">___BOP2 '[15]LINK'!$A$1:$A$42</definedName>
    <definedName name="chart2_46">___BOP2 '[15]LINK'!$A$1:$A$42</definedName>
    <definedName name="chart2_47">___BOP2 '[15]LINK'!$A$1:$A$42</definedName>
    <definedName name="chart2_49">___BOP2 '[15]LINK'!$A$1:$A$42</definedName>
    <definedName name="chart2_54">___BOP2 '[15]LINK'!$A$1:$A$42</definedName>
    <definedName name="chart2_55">___BOP2 '[15]LINK'!$A$1:$A$42</definedName>
    <definedName name="chart2_56">___BOP2 '[15]LINK'!$A$1:$A$42</definedName>
    <definedName name="chart2_57">___BOP2 '[15]LINK'!$A$1:$A$42</definedName>
    <definedName name="chart2_61">___BOP2 '[15]LINK'!$A$1:$A$42</definedName>
    <definedName name="chart2_64">___BOP2 '[15]LINK'!$A$1:$A$42</definedName>
    <definedName name="chart2_65">___BOP2 '[15]LINK'!$A$1:$A$42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'[18]BFtab10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'[17]corresp'!$A$1:$B$37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'[17]Montabs'!$B$88:$CQ$150</definedName>
    <definedName name="CSBTN">'[17]Montabs'!$B$153:$CO$202</definedName>
    <definedName name="CSBTR">'[17]Montabs'!$B$203:$CO$243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'[41]Debt_Total'!#REF!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'[42]NPV_base'!#REF!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'[43]Contents'!$B$78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'[44]WEO LINK'!#REF!</definedName>
    <definedName name="EDN_11">'[45]WEO LINK'!#REF!</definedName>
    <definedName name="EDN_66">'[45]WEO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'[43]Contents'!$B$73</definedName>
    <definedName name="EDSSDESCRIPTOR_14">#REF!</definedName>
    <definedName name="EDSSDESCRIPTOR_25">#REF!</definedName>
    <definedName name="EDSSDESCRIPTOR_28">#REF!</definedName>
    <definedName name="EDSSFILE">'[43]Contents'!$B$77</definedName>
    <definedName name="EDSSFILE_14">#REF!</definedName>
    <definedName name="EDSSFILE_25">#REF!</definedName>
    <definedName name="EDSSFILE_28">#REF!</definedName>
    <definedName name="EDSSNAME">'[43]Contents'!$B$72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'[43]Contents'!$B$81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'[43]Contents'!$B$74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'[46]C'!$P$428:$T$428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'[47]Q5'!$A:$C,'[47]Q5'!$1:$7</definedName>
    <definedName name="Exch.Rate">#REF!</definedName>
    <definedName name="Exch_Rate">#REF!</definedName>
    <definedName name="exchrate">#REF!</definedName>
    <definedName name="ExitWRS">'[48]Main'!$AB$27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'[49]Q'!$D$52:$O$103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'[50]Index'!$C$21</definedName>
    <definedName name="FISUM">#REF!</definedName>
    <definedName name="FK_6_65">___BOP2 '[15]LINK'!$A$1:$A$42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'[42]NPV_base'!#REF!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'[17]interv'!$A$1:$H$23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'[42]NPV_base'!#REF!</definedName>
    <definedName name="InterestRate">#REF!</definedName>
    <definedName name="invtab">'[18]BFtab10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'[49]EU'!$BS$29:$CB$88</definedName>
    <definedName name="Maturity_IDA">#REF!</definedName>
    <definedName name="Maturity_NC">'[42]NPV_base'!#REF!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'[58]Q2'!$E$63:$AH$63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'[24]CAgds'!$D$14:$BO$14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'[17]monimp'!$A$88:$F$92</definedName>
    <definedName name="MIMPALL">'[17]monimp'!$A$67:$F$88</definedName>
    <definedName name="minc">'[24]CAinc'!$D$14:$BO$14</definedName>
    <definedName name="minc_11">'[59]CAinc'!$D$14:$BO$14</definedName>
    <definedName name="MISC3">#REF!</definedName>
    <definedName name="MISC4">'[4]OUTPUT'!#REF!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'[17]Montabs'!$B$315:$CO$371</definedName>
    <definedName name="MONSURR">'[17]Montabs'!$B$374:$CO$425</definedName>
    <definedName name="MONSURVEY">'[17]Montabs'!$B$243:$CQ$311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'[18]BFtab10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'[58]Q2'!$E$47:$AH$47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'[17]junk'!$A$108:$F$137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an">nman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'[18]BFtab10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'[67]WPI'!#REF!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'[68]Tab16_2000_'!$A$1:$G$33</definedName>
    <definedName name="Print_Area2">'[68]Tab16_2000_'!$A$1:$G$33</definedName>
    <definedName name="Print_Area3">'[68]Tab16_2000_'!$A$1:$G$33</definedName>
    <definedName name="_xlnm.Print_Titles" localSheetId="0">'Sinteza - An 2'!$4:$11</definedName>
    <definedName name="PRINT_TITLES_MI">#REF!</definedName>
    <definedName name="Print1">'[69]DATA'!$A$2:$BK$75</definedName>
    <definedName name="Print2">'[69]DATA'!$A$77:$AX$111</definedName>
    <definedName name="Print3">'[69]DATA'!$A$112:$CH$112</definedName>
    <definedName name="Print4">'[69]DATA'!$A$113:$AX$125</definedName>
    <definedName name="Print5">'[69]DATA'!$A$128:$AM$133</definedName>
    <definedName name="Print6">'[69]DATA'!#REF!</definedName>
    <definedName name="Print6_9">'[69]DATA'!$A$135:$N$199</definedName>
    <definedName name="printme">#REF!</definedName>
    <definedName name="PRINTNMP">#REF!</definedName>
    <definedName name="PrintThis_Links">'[48]Links'!$A$1:$F$33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'[70]Debtind:2001_02 Debt Service '!$B$2:$J$72</definedName>
    <definedName name="PROJ">'[70]XMS:MT_Low'!$B$2:$N$57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'[71]GRAFPROM'!#REF!</definedName>
    <definedName name="ProposedCredits">#REF!</definedName>
    <definedName name="prt">'[17]real'!$A$1:$V$98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'[15]LINK'!$A$1:$A$42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'[72]OUT'!$L$46:$S$88</definedName>
    <definedName name="REA_SEC">'[72]OUT'!$L$191:$S$218</definedName>
    <definedName name="REAL">#REF!</definedName>
    <definedName name="REAL_SAV">'[72]OUT'!$L$8:$S$30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'[17]Montabs'!$B$482:$AJ$533</definedName>
    <definedName name="REDCBACC">'[17]Montabs'!$B$482:$AM$533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'[17]Montabs'!$B$537:$AM$589</definedName>
    <definedName name="REDMS">'[17]Montabs'!$B$536:$AJ$589</definedName>
    <definedName name="REDTab10">'[73]Documents'!$B$454:$H$501</definedName>
    <definedName name="REDTab35">'[74]RED'!#REF!</definedName>
    <definedName name="REDTab43a">#REF!</definedName>
    <definedName name="REDTab43b">#REF!</definedName>
    <definedName name="REDTab6">'[73]Documents'!$B$273:$G$320</definedName>
    <definedName name="REDTab8">'[73]Documents'!$B$349:$G$383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'[43]Contents'!$B$79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'[75]Setup'!$A$1:$A$3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'[48]Main'!$AB$28</definedName>
    <definedName name="rngDepartmentDrive">'[48]Main'!$AB$25</definedName>
    <definedName name="rngEMailAddress">'[48]Main'!$AB$22</definedName>
    <definedName name="rngErrorSort">'[48]ErrCheck'!$A$4</definedName>
    <definedName name="rngLastSave">'[48]Main'!$G$21</definedName>
    <definedName name="rngLastSent">'[48]Main'!$G$20</definedName>
    <definedName name="rngLastUpdate">'[48]Links'!$D$2</definedName>
    <definedName name="rngNeedsUpdate">'[48]Links'!$E$2</definedName>
    <definedName name="rngNews">'[48]Main'!$AB$29</definedName>
    <definedName name="RNGNM">#REF!</definedName>
    <definedName name="rngQuestChecked">'[48]ErrCheck'!$A$3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'[16]Output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'[72]IN'!$B$22:$S$49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'[16]Output data'!#REF!</definedName>
    <definedName name="SRTab6">#REF!</definedName>
    <definedName name="SRTab7">'[74]RED'!#REF!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'[76]IMATA'!$B$45:$B$108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'[77]a45'!#REF!</definedName>
    <definedName name="Stocks_Form">'[77]a45'!#REF!</definedName>
    <definedName name="Stocks_IDs">'[77]a45'!#REF!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'[73]Prices'!$A$99:$J$131</definedName>
    <definedName name="T11IMW">'[73]Labor'!$B$3:$J$45</definedName>
    <definedName name="T12ULC">'[73]Labor'!$B$53:$J$97</definedName>
    <definedName name="T13LFE">'[73]Labor'!$B$155:$I$200</definedName>
    <definedName name="T14EPE">'[73]Labor'!$B$256:$J$309</definedName>
    <definedName name="T15ROP">#REF!</definedName>
    <definedName name="T16OPU">#REF!</definedName>
    <definedName name="t1a">#REF!</definedName>
    <definedName name="t2a">#REF!</definedName>
    <definedName name="T2YSECREA">'[78]GDPSEC'!$A$11:$M$80</definedName>
    <definedName name="t3a">#REF!</definedName>
    <definedName name="T3YSECNOM">'[78]GDPSEC'!$A$93:$M$153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'[73]Prices'!$A$3:$R$47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'[79]RED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'[79]RED tables'!#REF!</definedName>
    <definedName name="tab23">#REF!</definedName>
    <definedName name="tab23_11">'[79]RED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'[79]RED tables'!#REF!</definedName>
    <definedName name="tab24">#REF!</definedName>
    <definedName name="tab24_11">'[79]RED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'[79]RED tables'!#REF!</definedName>
    <definedName name="tab25">#REF!</definedName>
    <definedName name="tab25_11">'[79]RED tables'!#REF!</definedName>
    <definedName name="tab25_20">#REF!</definedName>
    <definedName name="tab25_28">#REF!</definedName>
    <definedName name="tab25_66">'[79]RED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'[80]E'!$A$1:$AK$43</definedName>
    <definedName name="tab4_14">#REF!</definedName>
    <definedName name="tab4_2">#REF!</definedName>
    <definedName name="tab4_25">#REF!</definedName>
    <definedName name="tab4_28">#REF!</definedName>
    <definedName name="TAB4_66">'[80]E'!$A$1:$AK$43</definedName>
    <definedName name="tab43">#REF!</definedName>
    <definedName name="tab44">#REF!</definedName>
    <definedName name="TAB4A">'[80]E'!$B$102:$AK$153</definedName>
    <definedName name="TAB4B">'[80]E'!$B$48:$AK$100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'[81]Table'!$A$1:$AA$81</definedName>
    <definedName name="Table__47">'[82]RED47'!$A$1:$I$53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'[83]Table'!$A$3:$AB$70</definedName>
    <definedName name="Table_debt_14">#REF!</definedName>
    <definedName name="Table_debt_25">#REF!</definedName>
    <definedName name="Table_debt_new">'[84]Table'!$A$3:$AB$70</definedName>
    <definedName name="Table_debt_new_11">'[85]Table'!$A$3:$AB$70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'[72]Labor'!$A$1:$X$58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'[83]Table_GEF'!$B$2:$T$51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'[48]ErrCheck'!$A$3:$E$5</definedName>
    <definedName name="tblLinks">'[48]Links'!$A$4:$F$33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'[43]Contents'!$B$80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'[17]Montabs:junk'!$B$17:$U$38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'[59]CAgds'!$D$12:$BO$12</definedName>
    <definedName name="XGS">#REF!</definedName>
    <definedName name="xinc">'[24]CAinc'!$D$12:$BO$12</definedName>
    <definedName name="xinc_11">'[59]CAinc'!$D$12:$BO$12</definedName>
    <definedName name="xnfs">'[24]CAnfs'!$D$12:$BO$12</definedName>
    <definedName name="xnfs_11">'[59]CAnfs'!$D$12:$BO$12</definedName>
    <definedName name="XOF">#REF!</definedName>
    <definedName name="xr">#REF!</definedName>
    <definedName name="xxWRS_1">___BOP2 '[15]LINK'!$A$1:$A$42</definedName>
    <definedName name="xxWRS_1_15">___BOP2 '[15]LINK'!$A$1:$A$42</definedName>
    <definedName name="xxWRS_1_17">___BOP2 '[15]LINK'!$A$1:$A$42</definedName>
    <definedName name="xxWRS_1_2">#REF!</definedName>
    <definedName name="xxWRS_1_20">___BOP2 '[15]LINK'!$A$1:$A$42</definedName>
    <definedName name="xxWRS_1_22">___BOP2 '[15]LINK'!$A$1:$A$42</definedName>
    <definedName name="xxWRS_1_24">___BOP2 '[15]LINK'!$A$1:$A$42</definedName>
    <definedName name="xxWRS_1_28">___BOP2 '[15]LINK'!$A$1:$A$42</definedName>
    <definedName name="xxWRS_1_37">___BOP2 '[15]LINK'!$A$1:$A$42</definedName>
    <definedName name="xxWRS_1_38">___BOP2 '[15]LINK'!$A$1:$A$42</definedName>
    <definedName name="xxWRS_1_46">___BOP2 '[15]LINK'!$A$1:$A$42</definedName>
    <definedName name="xxWRS_1_47">___BOP2 '[15]LINK'!$A$1:$A$42</definedName>
    <definedName name="xxWRS_1_49">___BOP2 '[15]LINK'!$A$1:$A$42</definedName>
    <definedName name="xxWRS_1_54">___BOP2 '[15]LINK'!$A$1:$A$42</definedName>
    <definedName name="xxWRS_1_55">___BOP2 '[15]LINK'!$A$1:$A$42</definedName>
    <definedName name="xxWRS_1_56">___BOP2 '[15]LINK'!$A$1:$A$42</definedName>
    <definedName name="xxWRS_1_57">___BOP2 '[15]LINK'!$A$1:$A$42</definedName>
    <definedName name="xxWRS_1_61">___BOP2 '[15]LINK'!$A$1:$A$42</definedName>
    <definedName name="xxWRS_1_63">___BOP2 '[15]LINK'!$A$1:$A$42</definedName>
    <definedName name="xxWRS_1_64">___BOP2 '[15]LINK'!$A$1:$A$42</definedName>
    <definedName name="xxWRS_1_65">___BOP2 '[15]LINK'!$A$1:$A$42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'[86]Table'!$A$3:$AB$70</definedName>
    <definedName name="xxxxx_11">'[87]Table'!$A$3:$AB$70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'[88]ass'!$7:$7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'[89]oth'!$17:$17</definedName>
    <definedName name="zRoWCPIchange">#REF!</definedName>
    <definedName name="zRoWCPIchange_14">#REF!</definedName>
    <definedName name="zRoWCPIchange_25">#REF!</definedName>
    <definedName name="zSDReRate">'[89]ass'!$24:$24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'[90]до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<sst xmlns="http://schemas.openxmlformats.org/spreadsheetml/2006/main" count="56" uniqueCount="51">
  <si>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</si>
  <si>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</si>
  <si>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
 Realizări 1.01.-31.03.2018
</t>
  </si>
  <si>
    <t xml:space="preserve">
Realizări 1.01.-31.03.2019
</t>
  </si>
  <si>
    <t xml:space="preserve"> Diferenţe    2019
   faţă de      2018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</si>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</sst>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55" applyNumberFormat="1" applyFont="1" applyFill="1" applyBorder="1" applyAlignment="1">
      <alignment horizontal="right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0" fontId="4" fillId="0" borderId="12" xfId="55" applyFont="1" applyFill="1" applyBorder="1" applyAlignment="1" quotePrefix="1">
      <alignment horizontal="center" vertical="center" wrapText="1"/>
      <protection/>
    </xf>
    <xf numFmtId="16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2" xfId="0" applyNumberFormat="1" applyFont="1" applyFill="1" applyBorder="1" applyAlignment="1" quotePrefix="1">
      <alignment horizontal="center" vertical="center" wrapText="1"/>
    </xf>
    <xf numFmtId="164" fontId="4" fillId="34" borderId="0" xfId="0" applyNumberFormat="1" applyFont="1" applyFill="1" applyBorder="1" applyAlignment="1" applyProtection="1">
      <alignment horizontal="right" vertical="center"/>
      <protection locked="0"/>
    </xf>
    <xf numFmtId="164" fontId="5" fillId="33" borderId="13" xfId="0" applyNumberFormat="1" applyFont="1" applyFill="1" applyBorder="1" applyAlignment="1" applyProtection="1">
      <alignment horizontal="center"/>
      <protection locked="0"/>
    </xf>
    <xf numFmtId="0" fontId="8" fillId="0" borderId="13" xfId="55" applyFont="1" applyFill="1" applyBorder="1" applyAlignment="1">
      <alignment horizontal="center"/>
      <protection/>
    </xf>
    <xf numFmtId="164" fontId="8" fillId="33" borderId="13" xfId="0" applyNumberFormat="1" applyFont="1" applyFill="1" applyBorder="1" applyAlignment="1" applyProtection="1">
      <alignment horizontal="center" wrapText="1"/>
      <protection locked="0"/>
    </xf>
    <xf numFmtId="164" fontId="8" fillId="33" borderId="0" xfId="0" applyNumberFormat="1" applyFont="1" applyFill="1" applyBorder="1" applyAlignment="1" applyProtection="1">
      <alignment horizontal="center" wrapText="1"/>
      <protection locked="0"/>
    </xf>
    <xf numFmtId="0" fontId="8" fillId="0" borderId="13" xfId="55" applyFont="1" applyFill="1" applyBorder="1" applyAlignment="1">
      <alignment horizontal="right"/>
      <protection/>
    </xf>
    <xf numFmtId="0" fontId="8" fillId="0" borderId="13" xfId="55" applyFont="1" applyFill="1" applyBorder="1" applyAlignment="1">
      <alignment horizontal="center" wrapText="1"/>
      <protection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14" xfId="55" applyNumberFormat="1" applyFont="1" applyFill="1" applyBorder="1" applyAlignment="1">
      <alignment horizontal="center"/>
      <protection/>
    </xf>
    <xf numFmtId="49" fontId="4" fillId="0" borderId="0" xfId="55" applyNumberFormat="1" applyFont="1" applyFill="1" applyBorder="1" applyAlignment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4" borderId="0" xfId="0" applyNumberFormat="1" applyFont="1" applyFill="1" applyBorder="1" applyAlignment="1" applyProtection="1">
      <alignment horizontal="left" vertical="center"/>
      <protection locked="0"/>
    </xf>
    <xf numFmtId="49" fontId="4" fillId="34" borderId="0" xfId="55" applyNumberFormat="1" applyFont="1" applyFill="1" applyBorder="1" applyAlignment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5" borderId="0" xfId="0" applyNumberFormat="1" applyFont="1" applyFill="1" applyBorder="1" applyAlignment="1" applyProtection="1">
      <alignment horizontal="left"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 locked="0"/>
    </xf>
    <xf numFmtId="164" fontId="4" fillId="35" borderId="0" xfId="0" applyNumberFormat="1" applyFont="1" applyFill="1" applyBorder="1" applyAlignment="1" applyProtection="1">
      <alignment vertical="center"/>
      <protection/>
    </xf>
    <xf numFmtId="165" fontId="9" fillId="35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5" fontId="9" fillId="33" borderId="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left" indent="2"/>
      <protection locked="0"/>
    </xf>
    <xf numFmtId="164" fontId="4" fillId="33" borderId="0" xfId="0" applyNumberFormat="1" applyFont="1" applyFill="1" applyBorder="1" applyAlignment="1" applyProtection="1">
      <alignment horizontal="left" wrapText="1" indent="4"/>
      <protection locked="0"/>
    </xf>
    <xf numFmtId="164" fontId="2" fillId="33" borderId="0" xfId="0" applyNumberFormat="1" applyFont="1" applyFill="1" applyBorder="1" applyAlignment="1" applyProtection="1">
      <alignment horizontal="left" indent="6"/>
      <protection locked="0"/>
    </xf>
    <xf numFmtId="164" fontId="2" fillId="33" borderId="0" xfId="0" applyNumberFormat="1" applyFont="1" applyFill="1" applyBorder="1" applyAlignment="1" applyProtection="1">
      <alignment vertical="center"/>
      <protection/>
    </xf>
    <xf numFmtId="165" fontId="10" fillId="33" borderId="0" xfId="0" applyNumberFormat="1" applyFont="1" applyFill="1" applyBorder="1" applyAlignment="1" applyProtection="1">
      <alignment horizontal="right" vertical="center"/>
      <protection locked="0"/>
    </xf>
    <xf numFmtId="164" fontId="2" fillId="33" borderId="0" xfId="0" applyNumberFormat="1" applyFont="1" applyFill="1" applyBorder="1" applyAlignment="1" applyProtection="1">
      <alignment horizontal="left" wrapText="1" indent="6"/>
      <protection locked="0"/>
    </xf>
    <xf numFmtId="164" fontId="4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4" fontId="4" fillId="33" borderId="0" xfId="0" applyNumberFormat="1" applyFont="1" applyFill="1" applyBorder="1" applyAlignment="1" applyProtection="1">
      <alignment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>
      <alignment horizontal="left" vertical="center" indent="2"/>
    </xf>
    <xf numFmtId="164" fontId="4" fillId="33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vertical="center" indent="2"/>
      <protection/>
    </xf>
    <xf numFmtId="164" fontId="4" fillId="0" borderId="0" xfId="0" applyNumberFormat="1" applyFont="1" applyFill="1" applyBorder="1" applyAlignment="1" applyProtection="1">
      <alignment horizontal="left" indent="1"/>
      <protection locked="0"/>
    </xf>
    <xf numFmtId="164" fontId="4" fillId="33" borderId="0" xfId="0" applyNumberFormat="1" applyFont="1" applyFill="1" applyBorder="1" applyAlignment="1" applyProtection="1">
      <alignment horizontal="left" wrapText="1"/>
      <protection locked="0"/>
    </xf>
    <xf numFmtId="0" fontId="9" fillId="33" borderId="0" xfId="0" applyFont="1" applyFill="1" applyAlignment="1">
      <alignment vertical="center" wrapText="1"/>
    </xf>
    <xf numFmtId="16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 wrapText="1"/>
      <protection locked="0"/>
    </xf>
    <xf numFmtId="164" fontId="9" fillId="33" borderId="0" xfId="0" applyNumberFormat="1" applyFont="1" applyFill="1" applyBorder="1" applyAlignment="1" applyProtection="1">
      <alignment horizontal="right" vertical="center"/>
      <protection locked="0"/>
    </xf>
    <xf numFmtId="166" fontId="4" fillId="33" borderId="0" xfId="0" applyNumberFormat="1" applyFont="1" applyFill="1" applyBorder="1" applyAlignment="1" applyProtection="1">
      <alignment wrapText="1"/>
      <protection locked="0"/>
    </xf>
    <xf numFmtId="164" fontId="4" fillId="33" borderId="0" xfId="0" applyNumberFormat="1" applyFont="1" applyFill="1" applyBorder="1" applyAlignment="1" applyProtection="1">
      <alignment horizontal="left" wrapText="1" indent="1"/>
      <protection locked="0"/>
    </xf>
    <xf numFmtId="164" fontId="4" fillId="35" borderId="0" xfId="0" applyNumberFormat="1" applyFont="1" applyFill="1" applyBorder="1" applyAlignment="1">
      <alignment vertical="center"/>
    </xf>
    <xf numFmtId="164" fontId="4" fillId="33" borderId="0" xfId="0" applyNumberFormat="1" applyFont="1" applyFill="1" applyBorder="1" applyAlignment="1" applyProtection="1">
      <alignment horizontal="left" indent="1"/>
      <protection/>
    </xf>
    <xf numFmtId="164" fontId="4" fillId="33" borderId="0" xfId="0" applyNumberFormat="1" applyFont="1" applyFill="1" applyBorder="1" applyAlignment="1" applyProtection="1">
      <alignment horizontal="left" indent="2"/>
      <protection/>
    </xf>
    <xf numFmtId="164" fontId="4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Border="1" applyAlignment="1" applyProtection="1">
      <alignment horizontal="left" wrapText="1" indent="4"/>
      <protection/>
    </xf>
    <xf numFmtId="164" fontId="2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left" indent="4"/>
      <protection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>
      <alignment/>
    </xf>
    <xf numFmtId="165" fontId="10" fillId="33" borderId="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 vertical="center" indent="4"/>
      <protection/>
    </xf>
    <xf numFmtId="164" fontId="4" fillId="33" borderId="0" xfId="0" applyNumberFormat="1" applyFont="1" applyFill="1" applyBorder="1" applyAlignment="1" applyProtection="1">
      <alignment horizontal="left" wrapText="1" indent="2"/>
      <protection/>
    </xf>
    <xf numFmtId="164" fontId="4" fillId="33" borderId="0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 horizontal="right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0" xfId="0" applyNumberFormat="1" applyFont="1" applyFill="1" applyBorder="1" applyAlignment="1">
      <alignment horizontal="left" wrapText="1" indent="1"/>
    </xf>
    <xf numFmtId="164" fontId="4" fillId="33" borderId="0" xfId="0" applyNumberFormat="1" applyFont="1" applyFill="1" applyAlignment="1">
      <alignment horizontal="left" wrapText="1" indent="1"/>
    </xf>
    <xf numFmtId="164" fontId="4" fillId="0" borderId="0" xfId="0" applyNumberFormat="1" applyFont="1" applyFill="1" applyAlignment="1">
      <alignment horizontal="right" vertical="center"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 applyProtection="1">
      <alignment/>
      <protection/>
    </xf>
    <xf numFmtId="164" fontId="2" fillId="35" borderId="10" xfId="0" applyNumberFormat="1" applyFont="1" applyFill="1" applyBorder="1" applyAlignment="1" applyProtection="1">
      <alignment/>
      <protection/>
    </xf>
    <xf numFmtId="164" fontId="4" fillId="35" borderId="10" xfId="0" applyNumberFormat="1" applyFont="1" applyFill="1" applyBorder="1" applyAlignment="1" applyProtection="1">
      <alignment/>
      <protection/>
    </xf>
    <xf numFmtId="165" fontId="9" fillId="35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/>
      <protection/>
    </xf>
    <xf numFmtId="164" fontId="4" fillId="33" borderId="0" xfId="0" applyNumberFormat="1" applyFont="1" applyFill="1" applyAlignment="1" applyProtection="1">
      <alignment horizontal="right"/>
      <protection locked="0"/>
    </xf>
    <xf numFmtId="0" fontId="5" fillId="35" borderId="0" xfId="0" applyFont="1" applyFill="1" applyBorder="1" applyAlignment="1" quotePrefix="1">
      <alignment horizontal="center" wrapText="1"/>
    </xf>
    <xf numFmtId="0" fontId="5" fillId="35" borderId="0" xfId="0" applyFont="1" applyFill="1" applyBorder="1" applyAlignment="1">
      <alignment horizont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justify" wrapText="1"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2" xfId="55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9\03%20martie%202019\BGC%20-%2031%20martie%202019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tie in luna"/>
      <sheetName val="martie 2019 "/>
      <sheetName val="UAT martie 2019"/>
      <sheetName val=" consolidari martie"/>
      <sheetName val="februarie 2019  (valori)"/>
      <sheetName val="UAT februarie 2019 (valori)"/>
      <sheetName val="Sinteza - program 3 luni "/>
      <sheetName val="program trim I _%.exec"/>
      <sheetName val="Sinteza - An 2"/>
      <sheetName val="2018 - 2019"/>
      <sheetName val="Sinteza - Anexa executie progr"/>
      <sheetName val="program %.exec"/>
      <sheetName val="Progr.act 8 april 2019(Liliana)"/>
      <sheetName val="dob_trez"/>
      <sheetName val="SPECIAL_CNAIR"/>
      <sheetName val="CNAIR_ex"/>
      <sheetName val=" martie 2018 "/>
      <sheetName val="martie 2018 leg"/>
      <sheetName val="febr 2019 Engl"/>
      <sheetName val="Sinteza-anexa program 9 luni "/>
      <sheetName val="program 9 luni .%.exec "/>
      <sheetName val="Sinteza-anexa program 6 luni"/>
      <sheetName val="progr 6 luni % execuție  "/>
      <sheetName val="ianuarie 2019  (valori)"/>
      <sheetName val="UAT ianuarie 2019 (valori)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3"/>
  <sheetViews>
    <sheetView showZeros="0" tabSelected="1" view="pageBreakPreview" zoomScale="75" zoomScaleNormal="75" zoomScaleSheetLayoutView="75" zoomScalePageLayoutView="0" workbookViewId="0" topLeftCell="A1">
      <selection activeCell="L16" sqref="L16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2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95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4.2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1" ht="16.5" customHeight="1" thickBot="1">
      <c r="A5" s="6"/>
      <c r="B5" s="7"/>
      <c r="C5" s="7"/>
      <c r="D5" s="7"/>
      <c r="E5" s="7"/>
      <c r="F5" s="7"/>
      <c r="G5" s="7"/>
      <c r="H5" s="7"/>
      <c r="I5" s="8"/>
      <c r="J5" s="8"/>
      <c r="K5" s="8"/>
    </row>
    <row r="6" spans="1:11" ht="11.25" customHeight="1" hidden="1">
      <c r="A6" s="5" t="s">
        <v>1</v>
      </c>
      <c r="B6" s="5"/>
      <c r="C6" s="5"/>
      <c r="D6" s="5"/>
      <c r="E6" s="9"/>
      <c r="F6" s="9"/>
      <c r="G6" s="10"/>
      <c r="H6" s="11"/>
      <c r="I6" s="11"/>
      <c r="J6" s="12"/>
      <c r="K6" s="11"/>
    </row>
    <row r="7" spans="1:12" ht="47.25" customHeight="1">
      <c r="A7" s="13"/>
      <c r="B7" s="97" t="s">
        <v>2</v>
      </c>
      <c r="C7" s="97"/>
      <c r="D7" s="97"/>
      <c r="E7" s="14"/>
      <c r="F7" s="15"/>
      <c r="G7" s="98" t="s">
        <v>3</v>
      </c>
      <c r="H7" s="98"/>
      <c r="I7" s="98"/>
      <c r="J7" s="16"/>
      <c r="K7" s="99" t="s">
        <v>4</v>
      </c>
      <c r="L7" s="100"/>
    </row>
    <row r="8" spans="1:12" s="24" customFormat="1" ht="33" customHeight="1">
      <c r="A8" s="18"/>
      <c r="B8" s="19" t="s">
        <v>5</v>
      </c>
      <c r="C8" s="20" t="s">
        <v>6</v>
      </c>
      <c r="D8" s="20" t="s">
        <v>7</v>
      </c>
      <c r="E8" s="21"/>
      <c r="F8" s="21"/>
      <c r="G8" s="19" t="s">
        <v>5</v>
      </c>
      <c r="H8" s="20" t="s">
        <v>6</v>
      </c>
      <c r="I8" s="20" t="s">
        <v>7</v>
      </c>
      <c r="J8" s="21"/>
      <c r="K8" s="22" t="s">
        <v>5</v>
      </c>
      <c r="L8" s="23" t="s">
        <v>8</v>
      </c>
    </row>
    <row r="9" spans="1:12" s="29" customFormat="1" ht="13.5" customHeight="1">
      <c r="A9" s="25"/>
      <c r="B9" s="25"/>
      <c r="C9" s="25"/>
      <c r="D9" s="25"/>
      <c r="E9" s="25"/>
      <c r="F9" s="25"/>
      <c r="G9" s="26"/>
      <c r="H9" s="26"/>
      <c r="I9" s="26"/>
      <c r="J9" s="26"/>
      <c r="K9" s="26"/>
      <c r="L9" s="27"/>
    </row>
    <row r="10" spans="1:12" s="29" customFormat="1" ht="18" customHeight="1">
      <c r="A10" s="30" t="s">
        <v>9</v>
      </c>
      <c r="B10" s="17">
        <v>944220.2</v>
      </c>
      <c r="C10" s="17"/>
      <c r="D10" s="17"/>
      <c r="E10" s="17"/>
      <c r="F10" s="17"/>
      <c r="G10" s="17">
        <v>1022472</v>
      </c>
      <c r="H10" s="17"/>
      <c r="I10" s="17"/>
      <c r="J10" s="17"/>
      <c r="K10" s="17"/>
      <c r="L10" s="31"/>
    </row>
    <row r="11" spans="2:12" s="29" customFormat="1" ht="8.25" customHeight="1">
      <c r="B11" s="32"/>
      <c r="G11" s="34"/>
      <c r="H11" s="34"/>
      <c r="I11" s="34"/>
      <c r="J11" s="34"/>
      <c r="K11" s="34"/>
      <c r="L11" s="28"/>
    </row>
    <row r="12" spans="1:12" s="34" customFormat="1" ht="35.25" customHeight="1">
      <c r="A12" s="35" t="s">
        <v>10</v>
      </c>
      <c r="B12" s="36">
        <f>B13+B30+B31+B33+B34++B37+B32+B35+B36</f>
        <v>66377.19981739</v>
      </c>
      <c r="C12" s="37">
        <f>B12/$B$10*100</f>
        <v>7.029843231207086</v>
      </c>
      <c r="D12" s="37">
        <f>B12/B$12*100</f>
        <v>100</v>
      </c>
      <c r="E12" s="37"/>
      <c r="F12" s="37"/>
      <c r="G12" s="36">
        <f>G13+G30+G31+G33+G34+G37+G32+G35+G36</f>
        <v>74682.38999438</v>
      </c>
      <c r="H12" s="37">
        <f>G12/$G$10*100</f>
        <v>7.304101236452441</v>
      </c>
      <c r="I12" s="37">
        <f aca="true" t="shared" si="0" ref="I12:I32">G12/G$12*100</f>
        <v>100</v>
      </c>
      <c r="J12" s="37"/>
      <c r="K12" s="37">
        <f aca="true" t="shared" si="1" ref="K12:K28">G12-B12</f>
        <v>8305.19017699</v>
      </c>
      <c r="L12" s="38">
        <f aca="true" t="shared" si="2" ref="L12:L28">G12/B12-1</f>
        <v>0.1251211289394305</v>
      </c>
    </row>
    <row r="13" spans="1:12" s="43" customFormat="1" ht="24.75" customHeight="1">
      <c r="A13" s="39" t="s">
        <v>11</v>
      </c>
      <c r="B13" s="40">
        <f>B14+B27+B28</f>
        <v>62159.25441238999</v>
      </c>
      <c r="C13" s="41">
        <f aca="true" t="shared" si="3" ref="C13:C28">B13/$B$10*100</f>
        <v>6.583131181941458</v>
      </c>
      <c r="D13" s="41">
        <f>B13/B$12*100</f>
        <v>93.64549059525864</v>
      </c>
      <c r="E13" s="41"/>
      <c r="F13" s="41"/>
      <c r="G13" s="40">
        <f>G14+G27+G28</f>
        <v>70776.49777038</v>
      </c>
      <c r="H13" s="41">
        <f aca="true" t="shared" si="4" ref="H13:H28">G13/$G$10*100</f>
        <v>6.922096426149567</v>
      </c>
      <c r="I13" s="41">
        <f t="shared" si="0"/>
        <v>94.76999567864132</v>
      </c>
      <c r="J13" s="41"/>
      <c r="K13" s="41">
        <f t="shared" si="1"/>
        <v>8617.243357990003</v>
      </c>
      <c r="L13" s="42">
        <f t="shared" si="2"/>
        <v>0.1386317039908438</v>
      </c>
    </row>
    <row r="14" spans="1:12" s="43" customFormat="1" ht="25.5" customHeight="1">
      <c r="A14" s="44" t="s">
        <v>12</v>
      </c>
      <c r="B14" s="40">
        <f>B15+B19+B20+B25+B26</f>
        <v>35454.160896</v>
      </c>
      <c r="C14" s="41">
        <f t="shared" si="3"/>
        <v>3.754861513871447</v>
      </c>
      <c r="D14" s="41">
        <f aca="true" t="shared" si="5" ref="D14:D34">B14/B$12*100</f>
        <v>53.41316143726728</v>
      </c>
      <c r="E14" s="41"/>
      <c r="F14" s="41"/>
      <c r="G14" s="40">
        <f>G15+G19+G20+G25+G26</f>
        <v>39112.222906</v>
      </c>
      <c r="H14" s="41">
        <f t="shared" si="4"/>
        <v>3.825261024849581</v>
      </c>
      <c r="I14" s="41">
        <f t="shared" si="0"/>
        <v>52.371413005051494</v>
      </c>
      <c r="J14" s="41"/>
      <c r="K14" s="41">
        <f t="shared" si="1"/>
        <v>3658.0620100000015</v>
      </c>
      <c r="L14" s="42">
        <f t="shared" si="2"/>
        <v>0.10317722708853361</v>
      </c>
    </row>
    <row r="15" spans="1:12" s="43" customFormat="1" ht="40.5" customHeight="1">
      <c r="A15" s="45" t="s">
        <v>13</v>
      </c>
      <c r="B15" s="40">
        <f>B16+B17+B18</f>
        <v>10876.503999999999</v>
      </c>
      <c r="C15" s="41">
        <f t="shared" si="3"/>
        <v>1.1519033378019237</v>
      </c>
      <c r="D15" s="41">
        <f t="shared" si="5"/>
        <v>16.385903638481732</v>
      </c>
      <c r="E15" s="41"/>
      <c r="F15" s="41"/>
      <c r="G15" s="40">
        <f>G16+G17+G18</f>
        <v>10629.853424</v>
      </c>
      <c r="H15" s="41">
        <f t="shared" si="4"/>
        <v>1.0396229357869946</v>
      </c>
      <c r="I15" s="41">
        <f t="shared" si="0"/>
        <v>14.233413559474888</v>
      </c>
      <c r="J15" s="41"/>
      <c r="K15" s="41">
        <f t="shared" si="1"/>
        <v>-246.65057599999818</v>
      </c>
      <c r="L15" s="42">
        <f t="shared" si="2"/>
        <v>-0.022677376480530698</v>
      </c>
    </row>
    <row r="16" spans="1:12" ht="25.5" customHeight="1">
      <c r="A16" s="46" t="s">
        <v>14</v>
      </c>
      <c r="B16" s="47">
        <v>3689.068</v>
      </c>
      <c r="C16" s="47">
        <f t="shared" si="3"/>
        <v>0.39069996596132983</v>
      </c>
      <c r="D16" s="47">
        <f t="shared" si="5"/>
        <v>5.5577336949268386</v>
      </c>
      <c r="E16" s="47"/>
      <c r="F16" s="47"/>
      <c r="G16" s="47">
        <v>4211.042</v>
      </c>
      <c r="H16" s="47">
        <f t="shared" si="4"/>
        <v>0.4118491264308461</v>
      </c>
      <c r="I16" s="47">
        <f t="shared" si="0"/>
        <v>5.638601014666094</v>
      </c>
      <c r="J16" s="47"/>
      <c r="K16" s="47">
        <f t="shared" si="1"/>
        <v>521.9740000000002</v>
      </c>
      <c r="L16" s="48">
        <f t="shared" si="2"/>
        <v>0.1414921058652212</v>
      </c>
    </row>
    <row r="17" spans="1:12" ht="18" customHeight="1">
      <c r="A17" s="46" t="s">
        <v>15</v>
      </c>
      <c r="B17" s="47">
        <v>6574.249999999999</v>
      </c>
      <c r="C17" s="47">
        <f>B17/$B$10*100</f>
        <v>0.6962623760855783</v>
      </c>
      <c r="D17" s="47">
        <f t="shared" si="5"/>
        <v>9.904379844414025</v>
      </c>
      <c r="E17" s="47"/>
      <c r="F17" s="47"/>
      <c r="G17" s="47">
        <v>5522.9184239999995</v>
      </c>
      <c r="H17" s="47">
        <f t="shared" si="4"/>
        <v>0.5401535126634274</v>
      </c>
      <c r="I17" s="47">
        <f t="shared" si="0"/>
        <v>7.395208461346256</v>
      </c>
      <c r="J17" s="47"/>
      <c r="K17" s="47">
        <f t="shared" si="1"/>
        <v>-1051.3315759999996</v>
      </c>
      <c r="L17" s="48">
        <f t="shared" si="2"/>
        <v>-0.15991657999011288</v>
      </c>
    </row>
    <row r="18" spans="1:12" ht="36.75" customHeight="1">
      <c r="A18" s="49" t="s">
        <v>16</v>
      </c>
      <c r="B18" s="47">
        <v>613.186</v>
      </c>
      <c r="C18" s="47">
        <f t="shared" si="3"/>
        <v>0.06494099575501562</v>
      </c>
      <c r="D18" s="47">
        <f t="shared" si="5"/>
        <v>0.9237900991408693</v>
      </c>
      <c r="E18" s="47"/>
      <c r="F18" s="47"/>
      <c r="G18" s="47">
        <v>895.893</v>
      </c>
      <c r="H18" s="47">
        <f t="shared" si="4"/>
        <v>0.08762029669272117</v>
      </c>
      <c r="I18" s="47">
        <f t="shared" si="0"/>
        <v>1.1996040834625374</v>
      </c>
      <c r="J18" s="47"/>
      <c r="K18" s="47">
        <f t="shared" si="1"/>
        <v>282.707</v>
      </c>
      <c r="L18" s="48">
        <f t="shared" si="2"/>
        <v>0.4610460773729341</v>
      </c>
    </row>
    <row r="19" spans="1:12" ht="24" customHeight="1">
      <c r="A19" s="45" t="s">
        <v>17</v>
      </c>
      <c r="B19" s="41">
        <v>3054.0724529999998</v>
      </c>
      <c r="C19" s="41">
        <f t="shared" si="3"/>
        <v>0.32344917562661757</v>
      </c>
      <c r="D19" s="41">
        <f t="shared" si="5"/>
        <v>4.6010866101643995</v>
      </c>
      <c r="E19" s="41"/>
      <c r="F19" s="41"/>
      <c r="G19" s="41">
        <v>3299.147</v>
      </c>
      <c r="H19" s="41">
        <f t="shared" si="4"/>
        <v>0.3226637991064792</v>
      </c>
      <c r="I19" s="41">
        <f t="shared" si="0"/>
        <v>4.4175701932520735</v>
      </c>
      <c r="J19" s="41"/>
      <c r="K19" s="41">
        <f t="shared" si="1"/>
        <v>245.07454700000017</v>
      </c>
      <c r="L19" s="42">
        <f t="shared" si="2"/>
        <v>0.08024516470107468</v>
      </c>
    </row>
    <row r="20" spans="1:12" ht="23.25" customHeight="1">
      <c r="A20" s="50" t="s">
        <v>18</v>
      </c>
      <c r="B20" s="40">
        <f>B21+B22+B23+B24</f>
        <v>21002.968443</v>
      </c>
      <c r="C20" s="41">
        <f t="shared" si="3"/>
        <v>2.224371861881371</v>
      </c>
      <c r="D20" s="41">
        <f t="shared" si="5"/>
        <v>31.641841627518435</v>
      </c>
      <c r="E20" s="41"/>
      <c r="F20" s="41"/>
      <c r="G20" s="40">
        <f>G21+G22+G23+G24</f>
        <v>24621.409482</v>
      </c>
      <c r="H20" s="41">
        <f t="shared" si="4"/>
        <v>2.4080277486327253</v>
      </c>
      <c r="I20" s="41">
        <f t="shared" si="0"/>
        <v>32.968159540492486</v>
      </c>
      <c r="J20" s="41"/>
      <c r="K20" s="41">
        <f t="shared" si="1"/>
        <v>3618.4410389999975</v>
      </c>
      <c r="L20" s="42">
        <f t="shared" si="2"/>
        <v>0.1722823632678443</v>
      </c>
    </row>
    <row r="21" spans="1:12" ht="20.25" customHeight="1">
      <c r="A21" s="46" t="s">
        <v>19</v>
      </c>
      <c r="B21" s="33">
        <v>13287.377</v>
      </c>
      <c r="C21" s="47">
        <f t="shared" si="3"/>
        <v>1.4072328679263588</v>
      </c>
      <c r="D21" s="47">
        <f t="shared" si="5"/>
        <v>20.017983639796256</v>
      </c>
      <c r="E21" s="47"/>
      <c r="F21" s="47"/>
      <c r="G21" s="47">
        <v>15251.43</v>
      </c>
      <c r="H21" s="47">
        <f t="shared" si="4"/>
        <v>1.49162324249466</v>
      </c>
      <c r="I21" s="47">
        <f t="shared" si="0"/>
        <v>20.421721909472502</v>
      </c>
      <c r="J21" s="47"/>
      <c r="K21" s="47">
        <f t="shared" si="1"/>
        <v>1964.0529999999999</v>
      </c>
      <c r="L21" s="48">
        <f t="shared" si="2"/>
        <v>0.14781344730415946</v>
      </c>
    </row>
    <row r="22" spans="1:12" ht="18" customHeight="1">
      <c r="A22" s="46" t="s">
        <v>20</v>
      </c>
      <c r="B22" s="33">
        <v>5847.191</v>
      </c>
      <c r="C22" s="47">
        <f t="shared" si="3"/>
        <v>0.6192613756833417</v>
      </c>
      <c r="D22" s="47">
        <f t="shared" si="5"/>
        <v>8.809035355643472</v>
      </c>
      <c r="E22" s="47"/>
      <c r="F22" s="47"/>
      <c r="G22" s="47">
        <v>6830.785000000001</v>
      </c>
      <c r="H22" s="47">
        <f t="shared" si="4"/>
        <v>0.6680657269832329</v>
      </c>
      <c r="I22" s="47">
        <f t="shared" si="0"/>
        <v>9.146446706531528</v>
      </c>
      <c r="J22" s="47"/>
      <c r="K22" s="47">
        <f t="shared" si="1"/>
        <v>983.594000000001</v>
      </c>
      <c r="L22" s="48">
        <f t="shared" si="2"/>
        <v>0.16821649917028547</v>
      </c>
    </row>
    <row r="23" spans="1:12" s="52" customFormat="1" ht="30" customHeight="1">
      <c r="A23" s="51" t="s">
        <v>21</v>
      </c>
      <c r="B23" s="33">
        <v>836.5374429999999</v>
      </c>
      <c r="C23" s="47">
        <f t="shared" si="3"/>
        <v>0.08859558850785018</v>
      </c>
      <c r="D23" s="47">
        <f t="shared" si="5"/>
        <v>1.2602782963146895</v>
      </c>
      <c r="E23" s="47"/>
      <c r="F23" s="47"/>
      <c r="G23" s="47">
        <v>1222.037482</v>
      </c>
      <c r="H23" s="47">
        <f t="shared" si="4"/>
        <v>0.119517941029192</v>
      </c>
      <c r="I23" s="47">
        <f t="shared" si="0"/>
        <v>1.6363127667606254</v>
      </c>
      <c r="J23" s="47"/>
      <c r="K23" s="47">
        <f t="shared" si="1"/>
        <v>385.500039</v>
      </c>
      <c r="L23" s="48">
        <f t="shared" si="2"/>
        <v>0.46082819391504515</v>
      </c>
    </row>
    <row r="24" spans="1:12" ht="52.5" customHeight="1">
      <c r="A24" s="51" t="s">
        <v>22</v>
      </c>
      <c r="B24" s="33">
        <v>1031.863</v>
      </c>
      <c r="C24" s="47">
        <f t="shared" si="3"/>
        <v>0.10928202976381993</v>
      </c>
      <c r="D24" s="47">
        <f t="shared" si="5"/>
        <v>1.5545443357640174</v>
      </c>
      <c r="E24" s="47"/>
      <c r="F24" s="47"/>
      <c r="G24" s="47">
        <v>1317.1570000000002</v>
      </c>
      <c r="H24" s="47">
        <f t="shared" si="4"/>
        <v>0.1288208381256406</v>
      </c>
      <c r="I24" s="47">
        <f t="shared" si="0"/>
        <v>1.7636781577278375</v>
      </c>
      <c r="J24" s="47"/>
      <c r="K24" s="47">
        <f t="shared" si="1"/>
        <v>285.2940000000001</v>
      </c>
      <c r="L24" s="48">
        <f t="shared" si="2"/>
        <v>0.27648437825564054</v>
      </c>
    </row>
    <row r="25" spans="1:12" s="43" customFormat="1" ht="35.25" customHeight="1">
      <c r="A25" s="50" t="s">
        <v>23</v>
      </c>
      <c r="B25" s="53">
        <v>258.383</v>
      </c>
      <c r="C25" s="41">
        <f t="shared" si="3"/>
        <v>0.027364697344962545</v>
      </c>
      <c r="D25" s="41">
        <f t="shared" si="5"/>
        <v>0.3892646883430398</v>
      </c>
      <c r="E25" s="41"/>
      <c r="F25" s="41"/>
      <c r="G25" s="41">
        <v>295.851</v>
      </c>
      <c r="H25" s="41">
        <f t="shared" si="4"/>
        <v>0.028934875478252704</v>
      </c>
      <c r="I25" s="41">
        <f t="shared" si="0"/>
        <v>0.39614559740557764</v>
      </c>
      <c r="J25" s="41"/>
      <c r="K25" s="41">
        <f t="shared" si="1"/>
        <v>37.46800000000002</v>
      </c>
      <c r="L25" s="42">
        <f t="shared" si="2"/>
        <v>0.1450095401013225</v>
      </c>
    </row>
    <row r="26" spans="1:12" s="43" customFormat="1" ht="17.25" customHeight="1">
      <c r="A26" s="54" t="s">
        <v>24</v>
      </c>
      <c r="B26" s="53">
        <v>262.23299999999995</v>
      </c>
      <c r="C26" s="41">
        <f t="shared" si="3"/>
        <v>0.027772441216572144</v>
      </c>
      <c r="D26" s="41">
        <f t="shared" si="5"/>
        <v>0.3950648727596643</v>
      </c>
      <c r="E26" s="41"/>
      <c r="F26" s="41"/>
      <c r="G26" s="41">
        <v>265.962</v>
      </c>
      <c r="H26" s="41">
        <f t="shared" si="4"/>
        <v>0.026011665845128276</v>
      </c>
      <c r="I26" s="41">
        <f t="shared" si="0"/>
        <v>0.3561241144264587</v>
      </c>
      <c r="J26" s="41"/>
      <c r="K26" s="41">
        <f t="shared" si="1"/>
        <v>3.729000000000042</v>
      </c>
      <c r="L26" s="42">
        <f t="shared" si="2"/>
        <v>0.01422017823843702</v>
      </c>
    </row>
    <row r="27" spans="1:12" s="43" customFormat="1" ht="18" customHeight="1">
      <c r="A27" s="55" t="s">
        <v>25</v>
      </c>
      <c r="B27" s="53">
        <v>21969.18379</v>
      </c>
      <c r="C27" s="41">
        <f t="shared" si="3"/>
        <v>2.3267013128929035</v>
      </c>
      <c r="D27" s="41">
        <f t="shared" si="5"/>
        <v>33.09748505577113</v>
      </c>
      <c r="E27" s="41"/>
      <c r="F27" s="41"/>
      <c r="G27" s="41">
        <v>26787.132460999997</v>
      </c>
      <c r="H27" s="41">
        <f t="shared" si="4"/>
        <v>2.6198401971887737</v>
      </c>
      <c r="I27" s="41">
        <f>G27/G$12*100</f>
        <v>35.86807072325321</v>
      </c>
      <c r="J27" s="41"/>
      <c r="K27" s="41">
        <f t="shared" si="1"/>
        <v>4817.948670999998</v>
      </c>
      <c r="L27" s="42">
        <f t="shared" si="2"/>
        <v>0.2193048552487893</v>
      </c>
    </row>
    <row r="28" spans="1:12" s="43" customFormat="1" ht="18.75" customHeight="1">
      <c r="A28" s="57" t="s">
        <v>26</v>
      </c>
      <c r="B28" s="53">
        <v>4735.9097263899985</v>
      </c>
      <c r="C28" s="41">
        <f t="shared" si="3"/>
        <v>0.501568355177108</v>
      </c>
      <c r="D28" s="41">
        <f t="shared" si="5"/>
        <v>7.134844102220246</v>
      </c>
      <c r="E28" s="41"/>
      <c r="F28" s="41"/>
      <c r="G28" s="41">
        <v>4877.142403379999</v>
      </c>
      <c r="H28" s="41">
        <f t="shared" si="4"/>
        <v>0.47699520411121277</v>
      </c>
      <c r="I28" s="41">
        <f>G28/G$12*100</f>
        <v>6.530511950336637</v>
      </c>
      <c r="J28" s="41"/>
      <c r="K28" s="41">
        <f t="shared" si="1"/>
        <v>141.23267699000098</v>
      </c>
      <c r="L28" s="42">
        <f t="shared" si="2"/>
        <v>0.029821657326575934</v>
      </c>
    </row>
    <row r="29" spans="1:12" s="43" customFormat="1" ht="0" customHeight="1" hidden="1">
      <c r="A29" s="58"/>
      <c r="B29" s="53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s="43" customFormat="1" ht="19.5" customHeight="1">
      <c r="A30" s="59" t="s">
        <v>27</v>
      </c>
      <c r="B30" s="53">
        <v>236.04300000000003</v>
      </c>
      <c r="C30" s="41">
        <f>B30/$B$10*100</f>
        <v>0.024998723814635616</v>
      </c>
      <c r="D30" s="41">
        <f t="shared" si="5"/>
        <v>0.35560855331254826</v>
      </c>
      <c r="E30" s="41"/>
      <c r="F30" s="41"/>
      <c r="G30" s="41">
        <v>221.09499999999997</v>
      </c>
      <c r="H30" s="41">
        <f>G30/$G$10*100</f>
        <v>0.021623575022103294</v>
      </c>
      <c r="I30" s="41">
        <f t="shared" si="0"/>
        <v>0.29604703333227256</v>
      </c>
      <c r="J30" s="41"/>
      <c r="K30" s="41">
        <f>G30-B30</f>
        <v>-14.948000000000064</v>
      </c>
      <c r="L30" s="42">
        <f>G30/B30-1</f>
        <v>-0.06332744457577666</v>
      </c>
    </row>
    <row r="31" spans="1:12" s="43" customFormat="1" ht="18" customHeight="1">
      <c r="A31" s="59" t="s">
        <v>28</v>
      </c>
      <c r="B31" s="53">
        <v>2.667</v>
      </c>
      <c r="C31" s="41">
        <f>B31/$B$10*100</f>
        <v>0.00028245530015138414</v>
      </c>
      <c r="D31" s="41">
        <f t="shared" si="5"/>
        <v>0.004017945932243557</v>
      </c>
      <c r="E31" s="41"/>
      <c r="F31" s="41"/>
      <c r="G31" s="41">
        <v>0.9835710000000001</v>
      </c>
      <c r="H31" s="41">
        <f>G31/$G$10*100</f>
        <v>9.619539703776731E-05</v>
      </c>
      <c r="I31" s="41">
        <f t="shared" si="0"/>
        <v>0.0013170052539481071</v>
      </c>
      <c r="J31" s="41"/>
      <c r="K31" s="41">
        <f>G31-B31</f>
        <v>-1.6834289999999998</v>
      </c>
      <c r="L31" s="42"/>
    </row>
    <row r="32" spans="1:12" s="43" customFormat="1" ht="34.5" customHeight="1">
      <c r="A32" s="60" t="s">
        <v>29</v>
      </c>
      <c r="B32" s="53">
        <v>38.396</v>
      </c>
      <c r="C32" s="41">
        <f>B32/$B$10*100</f>
        <v>0.004066424336187683</v>
      </c>
      <c r="D32" s="41">
        <f t="shared" si="5"/>
        <v>0.05784516385992638</v>
      </c>
      <c r="E32" s="41"/>
      <c r="F32" s="41"/>
      <c r="G32" s="41">
        <v>34.235123</v>
      </c>
      <c r="H32" s="41">
        <f>G32/$G$10*100</f>
        <v>0.003348269977075167</v>
      </c>
      <c r="I32" s="41">
        <f t="shared" si="0"/>
        <v>0.045840957958865884</v>
      </c>
      <c r="J32" s="41"/>
      <c r="K32" s="41">
        <f>G32-B32</f>
        <v>-4.160876999999999</v>
      </c>
      <c r="L32" s="42">
        <f>G32/B32-1</f>
        <v>-0.1083674601520992</v>
      </c>
    </row>
    <row r="33" spans="1:12" s="43" customFormat="1" ht="16.5" customHeight="1">
      <c r="A33" s="61" t="s">
        <v>30</v>
      </c>
      <c r="B33" s="53"/>
      <c r="C33" s="41"/>
      <c r="D33" s="41"/>
      <c r="E33" s="41"/>
      <c r="F33" s="41"/>
      <c r="G33" s="41"/>
      <c r="H33" s="41"/>
      <c r="I33" s="41"/>
      <c r="J33" s="41"/>
      <c r="K33" s="41"/>
      <c r="L33" s="42"/>
    </row>
    <row r="34" spans="1:12" ht="18" customHeight="1">
      <c r="A34" s="59" t="s">
        <v>31</v>
      </c>
      <c r="B34" s="53">
        <v>-286.26366</v>
      </c>
      <c r="C34" s="61">
        <f>B34/$B$10*100</f>
        <v>-0.03031746831936025</v>
      </c>
      <c r="D34" s="61">
        <f t="shared" si="5"/>
        <v>-0.4312680570851717</v>
      </c>
      <c r="E34" s="61"/>
      <c r="F34" s="61"/>
      <c r="G34" s="61">
        <v>-132.665</v>
      </c>
      <c r="H34" s="61">
        <f>G34/$G$10*100</f>
        <v>-0.01297492743077561</v>
      </c>
      <c r="I34" s="61">
        <f>G34/G$12*100</f>
        <v>-0.17763893202933553</v>
      </c>
      <c r="J34" s="61"/>
      <c r="K34" s="61">
        <f>G34-B34</f>
        <v>153.59866000000002</v>
      </c>
      <c r="L34" s="42">
        <f>G34/B34-1</f>
        <v>-0.5365636001440072</v>
      </c>
    </row>
    <row r="35" spans="1:12" ht="18.75" customHeight="1">
      <c r="A35" s="62" t="s">
        <v>32</v>
      </c>
      <c r="B35" s="53">
        <v>8.122000000000002</v>
      </c>
      <c r="C35" s="53">
        <f>B35/$B$10*100</f>
        <v>0.0008601807078475977</v>
      </c>
      <c r="D35" s="53">
        <f>B35/B$12*100</f>
        <v>0.012236129306967448</v>
      </c>
      <c r="E35" s="40"/>
      <c r="F35" s="41"/>
      <c r="G35" s="53">
        <v>30.851</v>
      </c>
      <c r="H35" s="53">
        <f>G35/$G$10*100</f>
        <v>0.003017295339138871</v>
      </c>
      <c r="I35" s="53">
        <f>G35/G$12*100</f>
        <v>0.04130960458325128</v>
      </c>
      <c r="J35" s="53"/>
      <c r="K35" s="53">
        <f>G35-B35</f>
        <v>22.729</v>
      </c>
      <c r="L35" s="42">
        <f>G35/B35-1</f>
        <v>2.7984486579660173</v>
      </c>
    </row>
    <row r="36" spans="1:12" ht="48" customHeight="1">
      <c r="A36" s="64" t="s">
        <v>33</v>
      </c>
      <c r="B36" s="53">
        <v>4218.981065</v>
      </c>
      <c r="C36" s="53">
        <f>B36/$B$10*100</f>
        <v>0.44682173342616477</v>
      </c>
      <c r="D36" s="53">
        <f>B36/B$12*100</f>
        <v>6.356069669414826</v>
      </c>
      <c r="E36" s="53"/>
      <c r="F36" s="53"/>
      <c r="G36" s="53">
        <v>3751.39253</v>
      </c>
      <c r="H36" s="53">
        <f>G36/$G$10*100</f>
        <v>0.3668944019982943</v>
      </c>
      <c r="I36" s="53">
        <f>G36/G$12*100</f>
        <v>5.023128652259656</v>
      </c>
      <c r="J36" s="53"/>
      <c r="K36" s="53">
        <f>G36-B36</f>
        <v>-467.58853499999987</v>
      </c>
      <c r="L36" s="42">
        <f>G36/B36-1</f>
        <v>-0.11082973063781687</v>
      </c>
    </row>
    <row r="37" spans="1:12" ht="10.5" customHeight="1">
      <c r="A37" s="65"/>
      <c r="B37" s="40"/>
      <c r="C37" s="40"/>
      <c r="D37" s="40"/>
      <c r="E37" s="40"/>
      <c r="F37" s="41"/>
      <c r="G37" s="56"/>
      <c r="H37" s="41"/>
      <c r="I37" s="41"/>
      <c r="J37" s="41"/>
      <c r="K37" s="41"/>
      <c r="L37" s="63"/>
    </row>
    <row r="38" spans="1:12" s="43" customFormat="1" ht="33" customHeight="1">
      <c r="A38" s="35" t="s">
        <v>34</v>
      </c>
      <c r="B38" s="66">
        <f>B39+B52+B53+B54+B55</f>
        <v>70835.67742214</v>
      </c>
      <c r="C38" s="37">
        <f>B38/$B$10*100</f>
        <v>7.502029444205917</v>
      </c>
      <c r="D38" s="37">
        <f>B38/B$38*100</f>
        <v>100</v>
      </c>
      <c r="E38" s="37"/>
      <c r="F38" s="37"/>
      <c r="G38" s="66">
        <f>G39+G52+G53+G54+G55</f>
        <v>80160.15107038</v>
      </c>
      <c r="H38" s="37">
        <f aca="true" t="shared" si="6" ref="H38:H50">G38/$G$10*100</f>
        <v>7.839838261622813</v>
      </c>
      <c r="I38" s="37">
        <f aca="true" t="shared" si="7" ref="I38:I54">G38/G$38*100</f>
        <v>100</v>
      </c>
      <c r="J38" s="37"/>
      <c r="K38" s="37">
        <f aca="true" t="shared" si="8" ref="K38:K56">G38-B38</f>
        <v>9324.473648240004</v>
      </c>
      <c r="L38" s="38">
        <f aca="true" t="shared" si="9" ref="L38:L52">G38/B38-1</f>
        <v>0.13163527176667622</v>
      </c>
    </row>
    <row r="39" spans="1:12" s="43" customFormat="1" ht="19.5" customHeight="1">
      <c r="A39" s="67" t="s">
        <v>35</v>
      </c>
      <c r="B39" s="56">
        <f>B40+B41+B42+B43+B44+B51</f>
        <v>67088.61610013999</v>
      </c>
      <c r="C39" s="41">
        <f aca="true" t="shared" si="10" ref="C39:C53">B39/$B$10*100</f>
        <v>7.105187550545941</v>
      </c>
      <c r="D39" s="41">
        <f aca="true" t="shared" si="11" ref="D39:D54">B39/B$38*100</f>
        <v>94.71020613006964</v>
      </c>
      <c r="E39" s="41"/>
      <c r="F39" s="41"/>
      <c r="G39" s="56">
        <f>G40+G41+G42+G43+G44+G51</f>
        <v>77186.83961037999</v>
      </c>
      <c r="H39" s="41">
        <f t="shared" si="6"/>
        <v>7.549041891648865</v>
      </c>
      <c r="I39" s="41">
        <f t="shared" si="7"/>
        <v>96.29078610719</v>
      </c>
      <c r="J39" s="41"/>
      <c r="K39" s="41">
        <f t="shared" si="8"/>
        <v>10098.22351024</v>
      </c>
      <c r="L39" s="42">
        <f t="shared" si="9"/>
        <v>0.15052067097593524</v>
      </c>
    </row>
    <row r="40" spans="1:12" ht="19.5" customHeight="1">
      <c r="A40" s="68" t="s">
        <v>36</v>
      </c>
      <c r="B40" s="61">
        <v>19066.18931</v>
      </c>
      <c r="C40" s="61">
        <f t="shared" si="10"/>
        <v>2.0192524275587416</v>
      </c>
      <c r="D40" s="61">
        <f t="shared" si="11"/>
        <v>26.916082409117724</v>
      </c>
      <c r="E40" s="61"/>
      <c r="F40" s="61"/>
      <c r="G40" s="69">
        <v>23961.772641</v>
      </c>
      <c r="H40" s="61">
        <f t="shared" si="6"/>
        <v>2.3435138215031808</v>
      </c>
      <c r="I40" s="61">
        <f t="shared" si="7"/>
        <v>29.892374603887344</v>
      </c>
      <c r="J40" s="61"/>
      <c r="K40" s="61">
        <f t="shared" si="8"/>
        <v>4895.583330999998</v>
      </c>
      <c r="L40" s="70">
        <f t="shared" si="9"/>
        <v>0.25676779200090705</v>
      </c>
    </row>
    <row r="41" spans="1:12" ht="17.25" customHeight="1">
      <c r="A41" s="68" t="s">
        <v>37</v>
      </c>
      <c r="B41" s="61">
        <v>8803.209494</v>
      </c>
      <c r="C41" s="61">
        <f t="shared" si="10"/>
        <v>0.9323259017335153</v>
      </c>
      <c r="D41" s="61">
        <f t="shared" si="11"/>
        <v>12.427649193693629</v>
      </c>
      <c r="E41" s="61"/>
      <c r="F41" s="61"/>
      <c r="G41" s="69">
        <v>10385.394757999999</v>
      </c>
      <c r="H41" s="61">
        <f t="shared" si="6"/>
        <v>1.0157143430822553</v>
      </c>
      <c r="I41" s="61">
        <f t="shared" si="7"/>
        <v>12.955807367281158</v>
      </c>
      <c r="J41" s="61"/>
      <c r="K41" s="61">
        <f t="shared" si="8"/>
        <v>1582.185263999998</v>
      </c>
      <c r="L41" s="70">
        <f t="shared" si="9"/>
        <v>0.1797282303776102</v>
      </c>
    </row>
    <row r="42" spans="1:12" ht="19.5" customHeight="1">
      <c r="A42" s="68" t="s">
        <v>38</v>
      </c>
      <c r="B42" s="61">
        <v>2714.6556951400003</v>
      </c>
      <c r="C42" s="61">
        <f t="shared" si="10"/>
        <v>0.28750239564245716</v>
      </c>
      <c r="D42" s="61">
        <f t="shared" si="11"/>
        <v>3.8323282757108537</v>
      </c>
      <c r="E42" s="61"/>
      <c r="F42" s="61"/>
      <c r="G42" s="69">
        <v>3134.7217213800004</v>
      </c>
      <c r="H42" s="61">
        <f t="shared" si="6"/>
        <v>0.3065826468969322</v>
      </c>
      <c r="I42" s="61">
        <f t="shared" si="7"/>
        <v>3.910573619837291</v>
      </c>
      <c r="J42" s="61"/>
      <c r="K42" s="61">
        <f t="shared" si="8"/>
        <v>420.06602624000016</v>
      </c>
      <c r="L42" s="70">
        <f t="shared" si="9"/>
        <v>0.15474007513808719</v>
      </c>
    </row>
    <row r="43" spans="1:12" ht="19.5" customHeight="1">
      <c r="A43" s="68" t="s">
        <v>39</v>
      </c>
      <c r="B43" s="61">
        <v>2449.098916</v>
      </c>
      <c r="C43" s="61">
        <f t="shared" si="10"/>
        <v>0.2593779412895424</v>
      </c>
      <c r="D43" s="61">
        <f t="shared" si="11"/>
        <v>3.4574369937973146</v>
      </c>
      <c r="E43" s="61"/>
      <c r="F43" s="61"/>
      <c r="G43" s="69">
        <v>1648.4319999999998</v>
      </c>
      <c r="H43" s="61">
        <f t="shared" si="6"/>
        <v>0.16122025835426299</v>
      </c>
      <c r="I43" s="61">
        <f t="shared" si="7"/>
        <v>2.056423270151636</v>
      </c>
      <c r="J43" s="61"/>
      <c r="K43" s="61">
        <f t="shared" si="8"/>
        <v>-800.6669160000001</v>
      </c>
      <c r="L43" s="70">
        <f t="shared" si="9"/>
        <v>-0.32692306168984486</v>
      </c>
    </row>
    <row r="44" spans="1:12" s="43" customFormat="1" ht="19.5" customHeight="1">
      <c r="A44" s="68" t="s">
        <v>40</v>
      </c>
      <c r="B44" s="69">
        <f>B45+B46+B47+B48+B50+B49</f>
        <v>34016.39077</v>
      </c>
      <c r="C44" s="61">
        <f t="shared" si="10"/>
        <v>3.6025908755182323</v>
      </c>
      <c r="D44" s="61">
        <f t="shared" si="11"/>
        <v>48.02155073252399</v>
      </c>
      <c r="E44" s="61"/>
      <c r="F44" s="61"/>
      <c r="G44" s="69">
        <f>G45+G46+G47+G48+G50+G49</f>
        <v>38021.00844</v>
      </c>
      <c r="H44" s="61">
        <f t="shared" si="6"/>
        <v>3.7185378611834845</v>
      </c>
      <c r="I44" s="61">
        <f t="shared" si="7"/>
        <v>47.43130836494787</v>
      </c>
      <c r="J44" s="61"/>
      <c r="K44" s="61">
        <f t="shared" si="8"/>
        <v>4004.6176699999996</v>
      </c>
      <c r="L44" s="70">
        <f t="shared" si="9"/>
        <v>0.1177261190664527</v>
      </c>
    </row>
    <row r="45" spans="1:12" ht="31.5" customHeight="1">
      <c r="A45" s="71" t="s">
        <v>41</v>
      </c>
      <c r="B45" s="47">
        <v>436.4904510000006</v>
      </c>
      <c r="C45" s="47">
        <f t="shared" si="10"/>
        <v>0.04622761205489997</v>
      </c>
      <c r="D45" s="47">
        <f>B45/B$38*100</f>
        <v>0.6162014212114721</v>
      </c>
      <c r="E45" s="47"/>
      <c r="F45" s="47"/>
      <c r="G45" s="72">
        <v>324.33145500000137</v>
      </c>
      <c r="H45" s="47">
        <f t="shared" si="6"/>
        <v>0.031720326326784634</v>
      </c>
      <c r="I45" s="47">
        <f t="shared" si="7"/>
        <v>0.40460434601132533</v>
      </c>
      <c r="J45" s="47"/>
      <c r="K45" s="47">
        <f t="shared" si="8"/>
        <v>-112.1589959999992</v>
      </c>
      <c r="L45" s="48">
        <f t="shared" si="9"/>
        <v>-0.25695635664661787</v>
      </c>
    </row>
    <row r="46" spans="1:12" ht="15.75" customHeight="1">
      <c r="A46" s="73" t="s">
        <v>42</v>
      </c>
      <c r="B46" s="47">
        <v>3139.994621</v>
      </c>
      <c r="C46" s="74">
        <f t="shared" si="10"/>
        <v>0.33254897755841273</v>
      </c>
      <c r="D46" s="74">
        <f t="shared" si="11"/>
        <v>4.432786888289969</v>
      </c>
      <c r="E46" s="74"/>
      <c r="F46" s="74"/>
      <c r="G46" s="75">
        <v>4506.633704000001</v>
      </c>
      <c r="H46" s="74">
        <f t="shared" si="6"/>
        <v>0.44075864219264693</v>
      </c>
      <c r="I46" s="74">
        <f t="shared" si="7"/>
        <v>5.622037438581186</v>
      </c>
      <c r="J46" s="74"/>
      <c r="K46" s="74">
        <f t="shared" si="8"/>
        <v>1366.639083000001</v>
      </c>
      <c r="L46" s="76">
        <f t="shared" si="9"/>
        <v>0.43523612233602016</v>
      </c>
    </row>
    <row r="47" spans="1:12" ht="33" customHeight="1">
      <c r="A47" s="71" t="s">
        <v>43</v>
      </c>
      <c r="B47" s="47">
        <v>115.92119</v>
      </c>
      <c r="C47" s="47">
        <f t="shared" si="10"/>
        <v>0.012276923327842382</v>
      </c>
      <c r="D47" s="47">
        <f t="shared" si="11"/>
        <v>0.16364802909863657</v>
      </c>
      <c r="E47" s="41"/>
      <c r="F47" s="41"/>
      <c r="G47" s="72">
        <v>56.54559999999999</v>
      </c>
      <c r="H47" s="47">
        <f t="shared" si="6"/>
        <v>0.005530283469865189</v>
      </c>
      <c r="I47" s="47">
        <f t="shared" si="7"/>
        <v>0.0705407852217661</v>
      </c>
      <c r="J47" s="47"/>
      <c r="K47" s="47">
        <f t="shared" si="8"/>
        <v>-59.37559</v>
      </c>
      <c r="L47" s="48">
        <f t="shared" si="9"/>
        <v>-0.5122065258301782</v>
      </c>
    </row>
    <row r="48" spans="1:12" ht="17.25" customHeight="1">
      <c r="A48" s="73" t="s">
        <v>44</v>
      </c>
      <c r="B48" s="47">
        <v>24351.180019</v>
      </c>
      <c r="C48" s="74">
        <f>B48/$B$10*100</f>
        <v>2.5789725764180855</v>
      </c>
      <c r="D48" s="74">
        <f t="shared" si="11"/>
        <v>34.376998858754376</v>
      </c>
      <c r="E48" s="74"/>
      <c r="F48" s="74"/>
      <c r="G48" s="75">
        <v>28015.043981999996</v>
      </c>
      <c r="H48" s="74">
        <f>G48/$G$10*100</f>
        <v>2.7399326320916364</v>
      </c>
      <c r="I48" s="74">
        <f t="shared" si="7"/>
        <v>34.948841298219364</v>
      </c>
      <c r="J48" s="74"/>
      <c r="K48" s="74">
        <f t="shared" si="8"/>
        <v>3663.863962999996</v>
      </c>
      <c r="L48" s="76">
        <f t="shared" si="9"/>
        <v>0.15045940115186474</v>
      </c>
    </row>
    <row r="49" spans="1:12" ht="48" customHeight="1">
      <c r="A49" s="77" t="s">
        <v>45</v>
      </c>
      <c r="B49" s="75">
        <v>4450.71289</v>
      </c>
      <c r="C49" s="74">
        <f>B49/$B$10*100</f>
        <v>0.4713638714782844</v>
      </c>
      <c r="D49" s="74">
        <f>B49/B$38*100</f>
        <v>6.283151445670949</v>
      </c>
      <c r="E49" s="74"/>
      <c r="F49" s="74"/>
      <c r="G49" s="75">
        <v>4152.734699</v>
      </c>
      <c r="H49" s="74">
        <f t="shared" si="6"/>
        <v>0.4061465447464576</v>
      </c>
      <c r="I49" s="74">
        <f t="shared" si="7"/>
        <v>5.18054749591718</v>
      </c>
      <c r="J49" s="74"/>
      <c r="K49" s="74">
        <f t="shared" si="8"/>
        <v>-297.97819100000015</v>
      </c>
      <c r="L49" s="76">
        <f t="shared" si="9"/>
        <v>-0.06695066573930364</v>
      </c>
    </row>
    <row r="50" spans="1:12" ht="19.5" customHeight="1">
      <c r="A50" s="78" t="s">
        <v>46</v>
      </c>
      <c r="B50" s="47">
        <v>1522.0915989999999</v>
      </c>
      <c r="C50" s="47">
        <f t="shared" si="10"/>
        <v>0.16120091468070688</v>
      </c>
      <c r="D50" s="47">
        <f t="shared" si="11"/>
        <v>2.148764089498583</v>
      </c>
      <c r="E50" s="47"/>
      <c r="F50" s="47"/>
      <c r="G50" s="72">
        <v>965.719</v>
      </c>
      <c r="H50" s="47">
        <f t="shared" si="6"/>
        <v>0.09444943235609386</v>
      </c>
      <c r="I50" s="47">
        <f t="shared" si="7"/>
        <v>1.204737000997049</v>
      </c>
      <c r="J50" s="47"/>
      <c r="K50" s="47">
        <f t="shared" si="8"/>
        <v>-556.3725989999998</v>
      </c>
      <c r="L50" s="48">
        <f t="shared" si="9"/>
        <v>-0.36553161410622825</v>
      </c>
    </row>
    <row r="51" spans="1:12" ht="31.5" customHeight="1">
      <c r="A51" s="79" t="s">
        <v>47</v>
      </c>
      <c r="B51" s="80">
        <v>39.07191500000001</v>
      </c>
      <c r="C51" s="80">
        <f>B51/$B$10*100</f>
        <v>0.004138008803454958</v>
      </c>
      <c r="D51" s="61">
        <f t="shared" si="11"/>
        <v>0.055158525226142494</v>
      </c>
      <c r="E51" s="61"/>
      <c r="F51" s="61"/>
      <c r="G51" s="69">
        <v>35.51005000000001</v>
      </c>
      <c r="H51" s="61">
        <f>G51/$G$10*100</f>
        <v>0.0034729606287507144</v>
      </c>
      <c r="I51" s="61">
        <f t="shared" si="7"/>
        <v>0.044298881084720576</v>
      </c>
      <c r="J51" s="61"/>
      <c r="K51" s="61">
        <f t="shared" si="8"/>
        <v>-3.5618650000000045</v>
      </c>
      <c r="L51" s="81">
        <f t="shared" si="9"/>
        <v>-0.09116177182510776</v>
      </c>
    </row>
    <row r="52" spans="1:12" s="43" customFormat="1" ht="19.5" customHeight="1">
      <c r="A52" s="67" t="s">
        <v>48</v>
      </c>
      <c r="B52" s="82">
        <v>4091.1663200000003</v>
      </c>
      <c r="C52" s="61">
        <f>B52/$B$10*100</f>
        <v>0.4332851934326336</v>
      </c>
      <c r="D52" s="61">
        <f t="shared" si="11"/>
        <v>5.775573085323934</v>
      </c>
      <c r="E52" s="61"/>
      <c r="F52" s="61"/>
      <c r="G52" s="69">
        <v>3267.81346</v>
      </c>
      <c r="H52" s="61">
        <f>G52/$G$10*100</f>
        <v>0.3195993102989617</v>
      </c>
      <c r="I52" s="61">
        <f t="shared" si="7"/>
        <v>4.076605914989962</v>
      </c>
      <c r="J52" s="61"/>
      <c r="K52" s="61">
        <f t="shared" si="8"/>
        <v>-823.3528600000004</v>
      </c>
      <c r="L52" s="70">
        <f t="shared" si="9"/>
        <v>-0.2012513781155688</v>
      </c>
    </row>
    <row r="53" spans="1:12" ht="19.5" customHeight="1">
      <c r="A53" s="67" t="s">
        <v>30</v>
      </c>
      <c r="B53" s="82">
        <v>0</v>
      </c>
      <c r="C53" s="61">
        <f t="shared" si="10"/>
        <v>0</v>
      </c>
      <c r="D53" s="61">
        <f t="shared" si="11"/>
        <v>0</v>
      </c>
      <c r="E53" s="61"/>
      <c r="F53" s="61"/>
      <c r="G53" s="69">
        <v>0</v>
      </c>
      <c r="H53" s="61">
        <f>G53/$G$10*100</f>
        <v>0</v>
      </c>
      <c r="I53" s="61">
        <f t="shared" si="7"/>
        <v>0</v>
      </c>
      <c r="J53" s="61"/>
      <c r="K53" s="61">
        <f t="shared" si="8"/>
        <v>0</v>
      </c>
      <c r="L53" s="70"/>
    </row>
    <row r="54" spans="1:12" s="43" customFormat="1" ht="32.25" customHeight="1">
      <c r="A54" s="83" t="s">
        <v>49</v>
      </c>
      <c r="B54" s="80">
        <v>-344.10499799999997</v>
      </c>
      <c r="C54" s="61">
        <f>B54/$B$10*100</f>
        <v>-0.036443299772658956</v>
      </c>
      <c r="D54" s="61">
        <f t="shared" si="11"/>
        <v>-0.48577921539358143</v>
      </c>
      <c r="E54" s="61"/>
      <c r="F54" s="61"/>
      <c r="G54" s="69">
        <v>-294.50199999999995</v>
      </c>
      <c r="H54" s="61">
        <f>G54/$G$10*100</f>
        <v>-0.02880294032501623</v>
      </c>
      <c r="I54" s="61">
        <f t="shared" si="7"/>
        <v>-0.36739202217998496</v>
      </c>
      <c r="J54" s="61"/>
      <c r="K54" s="61">
        <f t="shared" si="8"/>
        <v>49.602998000000014</v>
      </c>
      <c r="L54" s="70">
        <f>G54/B54-1</f>
        <v>-0.14415076295985685</v>
      </c>
    </row>
    <row r="55" spans="1:12" s="43" customFormat="1" ht="7.5" customHeight="1">
      <c r="A55" s="84"/>
      <c r="B55" s="85"/>
      <c r="C55" s="41"/>
      <c r="D55" s="41"/>
      <c r="E55" s="41"/>
      <c r="F55" s="41"/>
      <c r="G55" s="56"/>
      <c r="H55" s="41"/>
      <c r="I55" s="41"/>
      <c r="J55" s="41"/>
      <c r="K55" s="61">
        <f t="shared" si="8"/>
        <v>0</v>
      </c>
      <c r="L55" s="70"/>
    </row>
    <row r="56" spans="1:12" s="29" customFormat="1" ht="21" customHeight="1" thickBot="1">
      <c r="A56" s="86" t="s">
        <v>50</v>
      </c>
      <c r="B56" s="87">
        <f>B12-B38</f>
        <v>-4458.477604749991</v>
      </c>
      <c r="C56" s="88">
        <f>B56/$B$10*100</f>
        <v>-0.4721862129988313</v>
      </c>
      <c r="D56" s="87">
        <v>0</v>
      </c>
      <c r="E56" s="87"/>
      <c r="F56" s="89"/>
      <c r="G56" s="87">
        <f>G12-G38</f>
        <v>-5477.761075999995</v>
      </c>
      <c r="H56" s="88">
        <f>G56/$G$10*100</f>
        <v>-0.5357370251703709</v>
      </c>
      <c r="I56" s="90">
        <v>0</v>
      </c>
      <c r="J56" s="89"/>
      <c r="K56" s="87">
        <f t="shared" si="8"/>
        <v>-1019.2834712500044</v>
      </c>
      <c r="L56" s="91"/>
    </row>
    <row r="57" spans="1:12" s="29" customFormat="1" ht="21" customHeight="1">
      <c r="A57" s="92"/>
      <c r="B57" s="61"/>
      <c r="C57" s="93"/>
      <c r="D57" s="61"/>
      <c r="E57" s="61"/>
      <c r="F57" s="74"/>
      <c r="G57" s="61"/>
      <c r="H57" s="93"/>
      <c r="I57" s="80"/>
      <c r="J57" s="74"/>
      <c r="K57" s="61"/>
      <c r="L57" s="42"/>
    </row>
    <row r="58" spans="7:11" ht="19.5" customHeight="1">
      <c r="G58" s="94"/>
      <c r="H58" s="94"/>
      <c r="I58" s="94"/>
      <c r="J58" s="94"/>
      <c r="K58" s="94"/>
    </row>
    <row r="59" spans="7:11" ht="19.5" customHeight="1">
      <c r="G59" s="94"/>
      <c r="H59" s="94"/>
      <c r="I59" s="94"/>
      <c r="J59" s="94"/>
      <c r="K59" s="94"/>
    </row>
    <row r="60" spans="7:11" ht="19.5" customHeight="1">
      <c r="G60" s="94"/>
      <c r="H60" s="94"/>
      <c r="I60" s="94"/>
      <c r="J60" s="94"/>
      <c r="K60" s="94"/>
    </row>
    <row r="61" spans="7:11" ht="19.5" customHeight="1">
      <c r="G61" s="94"/>
      <c r="H61" s="94"/>
      <c r="I61" s="94"/>
      <c r="J61" s="94"/>
      <c r="K61" s="94"/>
    </row>
    <row r="62" spans="7:11" ht="19.5" customHeight="1">
      <c r="G62" s="94"/>
      <c r="H62" s="94"/>
      <c r="I62" s="94"/>
      <c r="J62" s="94"/>
      <c r="K62" s="94"/>
    </row>
    <row r="63" spans="7:11" ht="19.5" customHeight="1">
      <c r="G63" s="94"/>
      <c r="H63" s="94"/>
      <c r="I63" s="94"/>
      <c r="J63" s="94"/>
      <c r="K63" s="94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2019-04-24T09:37:16Z</cp:lastPrinted>
  <dcterms:created xsi:type="dcterms:W3CDTF">2019-04-24T09:33:33Z</dcterms:created>
  <dcterms:modified xsi:type="dcterms:W3CDTF">2019-04-24T13:54:04Z</dcterms:modified>
  <cp:category/>
  <cp:version/>
  <cp:contentType/>
  <cp:contentStatus/>
</cp:coreProperties>
</file>