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<sst xmlns="http://schemas.openxmlformats.org/spreadsheetml/2006/main" count="56" uniqueCount="51">
  <si>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</si>
  <si>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</si>
  <si>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
 Realizări 1.01.-30.11.2018
</t>
  </si>
  <si>
    <t xml:space="preserve">
Realizări 1.01.-30.11.2019
</t>
  </si>
  <si>
    <t xml:space="preserve"> Diferenţe    2019
   faţă de      2018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</si>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</sst>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justify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9\11%20noiembrie%202019\BGC%20-%2030%20noiembrie%202019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iembrie in luna"/>
      <sheetName val="noiembrie 2019 "/>
      <sheetName val="UAT noiembrie 2019"/>
      <sheetName val=" consolidari noiembrie"/>
      <sheetName val="octombrie 2019  (valori)"/>
      <sheetName val="UAT octombrie 2019 (valori)"/>
      <sheetName val="septembrie 2019  (valori)"/>
      <sheetName val="UAT septembrie 2019 (valori)"/>
      <sheetName val="Sinteza - An 2"/>
      <sheetName val="2018 - 2019"/>
      <sheetName val="Progr.rectif.6.12.2019(Liliana)"/>
      <sheetName val="Sinteza - Anexa program anual"/>
      <sheetName val="program %.exec"/>
      <sheetName val="dob_trez"/>
      <sheetName val="SPECIAL_CNAIR"/>
      <sheetName val="CNAIR_ex"/>
      <sheetName val="noiembrie 2018 "/>
      <sheetName val="noiembrie 2018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2019 Engl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96"/>
  <sheetViews>
    <sheetView showZeros="0" tabSelected="1" view="pageBreakPreview" zoomScale="75" zoomScaleNormal="75" zoomScaleSheetLayoutView="75" zoomScalePageLayoutView="0" workbookViewId="0" topLeftCell="A46">
      <selection activeCell="B7" sqref="B7:D7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2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6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1" ht="11.25" customHeight="1" hidden="1">
      <c r="A6" s="5" t="s">
        <v>1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>
      <c r="A7" s="15"/>
      <c r="B7" s="16" t="s">
        <v>2</v>
      </c>
      <c r="C7" s="16"/>
      <c r="D7" s="16"/>
      <c r="E7" s="17"/>
      <c r="F7" s="18"/>
      <c r="G7" s="19" t="s">
        <v>3</v>
      </c>
      <c r="H7" s="19"/>
      <c r="I7" s="19"/>
      <c r="J7" s="20"/>
      <c r="K7" s="21" t="s">
        <v>4</v>
      </c>
      <c r="L7" s="22"/>
    </row>
    <row r="8" spans="1:12" s="30" customFormat="1" ht="33" customHeight="1">
      <c r="A8" s="24"/>
      <c r="B8" s="25" t="s">
        <v>5</v>
      </c>
      <c r="C8" s="26" t="s">
        <v>6</v>
      </c>
      <c r="D8" s="26" t="s">
        <v>7</v>
      </c>
      <c r="E8" s="27"/>
      <c r="F8" s="27"/>
      <c r="G8" s="25" t="s">
        <v>5</v>
      </c>
      <c r="H8" s="26" t="s">
        <v>6</v>
      </c>
      <c r="I8" s="26" t="s">
        <v>7</v>
      </c>
      <c r="J8" s="27"/>
      <c r="K8" s="28" t="s">
        <v>5</v>
      </c>
      <c r="L8" s="29" t="s">
        <v>8</v>
      </c>
    </row>
    <row r="9" spans="1:12" s="35" customFormat="1" ht="13.5" customHeight="1">
      <c r="A9" s="31"/>
      <c r="B9" s="31"/>
      <c r="C9" s="31"/>
      <c r="D9" s="31"/>
      <c r="E9" s="31"/>
      <c r="F9" s="31"/>
      <c r="G9" s="32"/>
      <c r="H9" s="32"/>
      <c r="I9" s="32"/>
      <c r="J9" s="32"/>
      <c r="K9" s="32"/>
      <c r="L9" s="33"/>
    </row>
    <row r="10" spans="1:12" s="35" customFormat="1" ht="18" customHeight="1">
      <c r="A10" s="36" t="s">
        <v>9</v>
      </c>
      <c r="B10" s="23">
        <v>952396.8</v>
      </c>
      <c r="C10" s="23"/>
      <c r="D10" s="23"/>
      <c r="E10" s="23"/>
      <c r="F10" s="23"/>
      <c r="G10" s="23">
        <v>1040800</v>
      </c>
      <c r="H10" s="23"/>
      <c r="I10" s="23"/>
      <c r="J10" s="23"/>
      <c r="K10" s="23"/>
      <c r="L10" s="37"/>
    </row>
    <row r="11" spans="2:12" s="35" customFormat="1" ht="8.25" customHeight="1">
      <c r="B11" s="38"/>
      <c r="G11" s="40"/>
      <c r="H11" s="40"/>
      <c r="I11" s="40"/>
      <c r="J11" s="40"/>
      <c r="K11" s="40"/>
      <c r="L11" s="34"/>
    </row>
    <row r="12" spans="1:12" s="40" customFormat="1" ht="35.25" customHeight="1">
      <c r="A12" s="41" t="s">
        <v>10</v>
      </c>
      <c r="B12" s="42">
        <f>B13+B30+B31+B33+B34++B37+B32+B35+B36</f>
        <v>261493.78613331995</v>
      </c>
      <c r="C12" s="43">
        <f>B12/$B$10*100</f>
        <v>27.45639066965785</v>
      </c>
      <c r="D12" s="43">
        <f>B12/B$12*100</f>
        <v>100</v>
      </c>
      <c r="E12" s="43"/>
      <c r="F12" s="43"/>
      <c r="G12" s="42">
        <f>G13+G30+G31+G33+G34+G37+G32+G35+G36</f>
        <v>289356.4691570001</v>
      </c>
      <c r="H12" s="43">
        <f>G12/$G$10*100</f>
        <v>27.80135176373944</v>
      </c>
      <c r="I12" s="43">
        <f aca="true" t="shared" si="0" ref="I12:I32">G12/G$12*100</f>
        <v>100</v>
      </c>
      <c r="J12" s="43"/>
      <c r="K12" s="43">
        <f>G12-B12</f>
        <v>27862.683023680118</v>
      </c>
      <c r="L12" s="44">
        <f>G12/B12-1</f>
        <v>0.10655198900013096</v>
      </c>
    </row>
    <row r="13" spans="1:12" s="49" customFormat="1" ht="24.75" customHeight="1">
      <c r="A13" s="45" t="s">
        <v>11</v>
      </c>
      <c r="B13" s="46">
        <f>B14+B27+B28</f>
        <v>242679.69836632</v>
      </c>
      <c r="C13" s="47">
        <f aca="true" t="shared" si="1" ref="C13:C28">B13/$B$10*100</f>
        <v>25.48094432555002</v>
      </c>
      <c r="D13" s="47">
        <f>B13/B$12*100</f>
        <v>92.80514919868583</v>
      </c>
      <c r="E13" s="47"/>
      <c r="F13" s="47"/>
      <c r="G13" s="46">
        <f>G14+G27+G28</f>
        <v>268380.23225400003</v>
      </c>
      <c r="H13" s="47">
        <f aca="true" t="shared" si="2" ref="H13:H28">G13/$G$10*100</f>
        <v>25.78595621195235</v>
      </c>
      <c r="I13" s="47">
        <f t="shared" si="0"/>
        <v>92.7507282059007</v>
      </c>
      <c r="J13" s="47"/>
      <c r="K13" s="47">
        <f>G13-B13</f>
        <v>25700.533887680038</v>
      </c>
      <c r="L13" s="48">
        <f>G13/B13-1</f>
        <v>0.10590310627832422</v>
      </c>
    </row>
    <row r="14" spans="1:12" s="49" customFormat="1" ht="25.5" customHeight="1">
      <c r="A14" s="50" t="s">
        <v>12</v>
      </c>
      <c r="B14" s="46">
        <f>B15+B19+B20+B25+B26</f>
        <v>130051.64457899999</v>
      </c>
      <c r="C14" s="47">
        <f t="shared" si="1"/>
        <v>13.65519545834257</v>
      </c>
      <c r="D14" s="47">
        <f aca="true" t="shared" si="3" ref="D14:D34">B14/B$12*100</f>
        <v>49.73412427960888</v>
      </c>
      <c r="E14" s="47"/>
      <c r="F14" s="47"/>
      <c r="G14" s="46">
        <f>G15+G19+G20+G25+G26</f>
        <v>142698.91206600002</v>
      </c>
      <c r="H14" s="47">
        <f t="shared" si="2"/>
        <v>13.710502696579557</v>
      </c>
      <c r="I14" s="47">
        <f t="shared" si="0"/>
        <v>49.315957055231394</v>
      </c>
      <c r="J14" s="47"/>
      <c r="K14" s="47">
        <f>G14-B14</f>
        <v>12647.267487000034</v>
      </c>
      <c r="L14" s="48">
        <f>G14/B14-1</f>
        <v>0.0972480396379567</v>
      </c>
    </row>
    <row r="15" spans="1:12" s="49" customFormat="1" ht="40.5" customHeight="1">
      <c r="A15" s="51" t="s">
        <v>13</v>
      </c>
      <c r="B15" s="46">
        <f>B16+B17+B18</f>
        <v>38215.441999999995</v>
      </c>
      <c r="C15" s="47">
        <f t="shared" si="1"/>
        <v>4.012554641090771</v>
      </c>
      <c r="D15" s="47">
        <f t="shared" si="3"/>
        <v>14.61428302564568</v>
      </c>
      <c r="E15" s="47"/>
      <c r="F15" s="47"/>
      <c r="G15" s="46">
        <f>G16+G17+G18</f>
        <v>41459.750841</v>
      </c>
      <c r="H15" s="47">
        <f t="shared" si="2"/>
        <v>3.9834503113950808</v>
      </c>
      <c r="I15" s="47">
        <f t="shared" si="0"/>
        <v>14.328261248759095</v>
      </c>
      <c r="J15" s="47"/>
      <c r="K15" s="47">
        <f>G15-B15</f>
        <v>3244.3088410000055</v>
      </c>
      <c r="L15" s="48">
        <f>G15/B15-1</f>
        <v>0.08489523269153887</v>
      </c>
    </row>
    <row r="16" spans="1:12" ht="25.5" customHeight="1">
      <c r="A16" s="52" t="s">
        <v>14</v>
      </c>
      <c r="B16" s="53">
        <v>14912.666</v>
      </c>
      <c r="C16" s="53">
        <f t="shared" si="1"/>
        <v>1.5658038750235197</v>
      </c>
      <c r="D16" s="53">
        <f t="shared" si="3"/>
        <v>5.702875858165489</v>
      </c>
      <c r="E16" s="53"/>
      <c r="F16" s="53"/>
      <c r="G16" s="53">
        <v>16770.487346</v>
      </c>
      <c r="H16" s="53">
        <f t="shared" si="2"/>
        <v>1.6113073929669486</v>
      </c>
      <c r="I16" s="53">
        <f t="shared" si="0"/>
        <v>5.795787941032903</v>
      </c>
      <c r="J16" s="53"/>
      <c r="K16" s="53">
        <f>G16-B16</f>
        <v>1857.8213460000024</v>
      </c>
      <c r="L16" s="54">
        <f>G16/B16-1</f>
        <v>0.12458009493406497</v>
      </c>
    </row>
    <row r="17" spans="1:12" ht="18" customHeight="1">
      <c r="A17" s="52" t="s">
        <v>15</v>
      </c>
      <c r="B17" s="53">
        <v>20236.911999999997</v>
      </c>
      <c r="C17" s="53">
        <f t="shared" si="1"/>
        <v>2.1248404026556993</v>
      </c>
      <c r="D17" s="53">
        <f t="shared" si="3"/>
        <v>7.738964775890472</v>
      </c>
      <c r="E17" s="53"/>
      <c r="F17" s="53"/>
      <c r="G17" s="53">
        <v>21097.021408999997</v>
      </c>
      <c r="H17" s="53">
        <f t="shared" si="2"/>
        <v>2.0270005196963874</v>
      </c>
      <c r="I17" s="53">
        <f t="shared" si="0"/>
        <v>7.29101425327149</v>
      </c>
      <c r="J17" s="53"/>
      <c r="K17" s="53">
        <f>G17-B17</f>
        <v>860.1094090000006</v>
      </c>
      <c r="L17" s="54">
        <f>G17/B17-1</f>
        <v>0.042502008656261525</v>
      </c>
    </row>
    <row r="18" spans="1:12" ht="36.75" customHeight="1">
      <c r="A18" s="55" t="s">
        <v>16</v>
      </c>
      <c r="B18" s="53">
        <v>3065.8639999999996</v>
      </c>
      <c r="C18" s="53">
        <f t="shared" si="1"/>
        <v>0.32191036341155277</v>
      </c>
      <c r="D18" s="53">
        <f t="shared" si="3"/>
        <v>1.1724423915897182</v>
      </c>
      <c r="E18" s="53"/>
      <c r="F18" s="53"/>
      <c r="G18" s="53">
        <v>3592.242086</v>
      </c>
      <c r="H18" s="53">
        <f t="shared" si="2"/>
        <v>0.3451423987317448</v>
      </c>
      <c r="I18" s="53">
        <f t="shared" si="0"/>
        <v>1.2414590544547004</v>
      </c>
      <c r="J18" s="53"/>
      <c r="K18" s="53">
        <f>G18-B18</f>
        <v>526.3780860000006</v>
      </c>
      <c r="L18" s="54">
        <f>G18/B18-1</f>
        <v>0.17168996602589037</v>
      </c>
    </row>
    <row r="19" spans="1:12" ht="24" customHeight="1">
      <c r="A19" s="51" t="s">
        <v>17</v>
      </c>
      <c r="B19" s="47">
        <v>5263.925</v>
      </c>
      <c r="C19" s="47">
        <f t="shared" si="1"/>
        <v>0.5527029280232777</v>
      </c>
      <c r="D19" s="47">
        <f t="shared" si="3"/>
        <v>2.0130210655622394</v>
      </c>
      <c r="E19" s="47"/>
      <c r="F19" s="47"/>
      <c r="G19" s="47">
        <v>5914.172200999999</v>
      </c>
      <c r="H19" s="47">
        <f t="shared" si="2"/>
        <v>0.5682333014027671</v>
      </c>
      <c r="I19" s="47">
        <f t="shared" si="0"/>
        <v>2.043905297237736</v>
      </c>
      <c r="J19" s="47"/>
      <c r="K19" s="47">
        <f>G19-B19</f>
        <v>650.2472009999992</v>
      </c>
      <c r="L19" s="48">
        <f>G19/B19-1</f>
        <v>0.12352896384351975</v>
      </c>
    </row>
    <row r="20" spans="1:12" ht="23.25" customHeight="1">
      <c r="A20" s="56" t="s">
        <v>18</v>
      </c>
      <c r="B20" s="46">
        <f>B21+B22+B23+B24</f>
        <v>84922.88757899999</v>
      </c>
      <c r="C20" s="47">
        <f>B20/$B$10*100</f>
        <v>8.916754820994777</v>
      </c>
      <c r="D20" s="47">
        <f t="shared" si="3"/>
        <v>32.47606332630134</v>
      </c>
      <c r="E20" s="47"/>
      <c r="F20" s="47"/>
      <c r="G20" s="46">
        <f>G21+G22+G23+G24</f>
        <v>93478.416024</v>
      </c>
      <c r="H20" s="47">
        <f t="shared" si="2"/>
        <v>8.981400463489624</v>
      </c>
      <c r="I20" s="47">
        <f t="shared" si="0"/>
        <v>32.30562506390004</v>
      </c>
      <c r="J20" s="47"/>
      <c r="K20" s="47">
        <f>G20-B20</f>
        <v>8555.528445000018</v>
      </c>
      <c r="L20" s="48">
        <f>G20/B20-1</f>
        <v>0.10074467188884961</v>
      </c>
    </row>
    <row r="21" spans="1:12" ht="20.25" customHeight="1">
      <c r="A21" s="52" t="s">
        <v>19</v>
      </c>
      <c r="B21" s="39">
        <v>53730.93699999999</v>
      </c>
      <c r="C21" s="53">
        <f t="shared" si="1"/>
        <v>5.641654507868988</v>
      </c>
      <c r="D21" s="53">
        <f t="shared" si="3"/>
        <v>20.54769170407966</v>
      </c>
      <c r="E21" s="53"/>
      <c r="F21" s="53"/>
      <c r="G21" s="53">
        <v>59063.727</v>
      </c>
      <c r="H21" s="53">
        <f t="shared" si="2"/>
        <v>5.674839258262875</v>
      </c>
      <c r="I21" s="53">
        <f t="shared" si="0"/>
        <v>20.412098327047595</v>
      </c>
      <c r="J21" s="53"/>
      <c r="K21" s="53">
        <f>G21-B21</f>
        <v>5332.790000000008</v>
      </c>
      <c r="L21" s="54">
        <f>G21/B21-1</f>
        <v>0.09924989768929593</v>
      </c>
    </row>
    <row r="22" spans="1:12" ht="18" customHeight="1">
      <c r="A22" s="52" t="s">
        <v>20</v>
      </c>
      <c r="B22" s="39">
        <v>26096.432</v>
      </c>
      <c r="C22" s="53">
        <f t="shared" si="1"/>
        <v>2.7400797650727093</v>
      </c>
      <c r="D22" s="53">
        <f t="shared" si="3"/>
        <v>9.979752247992234</v>
      </c>
      <c r="E22" s="53"/>
      <c r="F22" s="53"/>
      <c r="G22" s="53">
        <v>28654.793</v>
      </c>
      <c r="H22" s="53">
        <f t="shared" si="2"/>
        <v>2.7531507494235203</v>
      </c>
      <c r="I22" s="53">
        <f t="shared" si="0"/>
        <v>9.902938435584927</v>
      </c>
      <c r="J22" s="53"/>
      <c r="K22" s="53">
        <f>G22-B22</f>
        <v>2558.361000000001</v>
      </c>
      <c r="L22" s="54">
        <f>G22/B22-1</f>
        <v>0.09803489611146854</v>
      </c>
    </row>
    <row r="23" spans="1:12" s="58" customFormat="1" ht="30" customHeight="1">
      <c r="A23" s="57" t="s">
        <v>21</v>
      </c>
      <c r="B23" s="39">
        <v>3802.378579</v>
      </c>
      <c r="C23" s="53">
        <f t="shared" si="1"/>
        <v>0.39924310738969304</v>
      </c>
      <c r="D23" s="53">
        <f t="shared" si="3"/>
        <v>1.4540990190342022</v>
      </c>
      <c r="E23" s="53"/>
      <c r="F23" s="53"/>
      <c r="G23" s="53">
        <v>4889.070024</v>
      </c>
      <c r="H23" s="53">
        <f t="shared" si="2"/>
        <v>0.4697415472713297</v>
      </c>
      <c r="I23" s="53">
        <f t="shared" si="0"/>
        <v>1.68963563809153</v>
      </c>
      <c r="J23" s="53"/>
      <c r="K23" s="53">
        <f>G23-B23</f>
        <v>1086.6914449999995</v>
      </c>
      <c r="L23" s="54">
        <f>G23/B23-1</f>
        <v>0.2857925433836712</v>
      </c>
    </row>
    <row r="24" spans="1:12" ht="52.5" customHeight="1">
      <c r="A24" s="57" t="s">
        <v>22</v>
      </c>
      <c r="B24" s="39">
        <v>1293.1399999999999</v>
      </c>
      <c r="C24" s="53">
        <f t="shared" si="1"/>
        <v>0.13577744066338734</v>
      </c>
      <c r="D24" s="53">
        <f t="shared" si="3"/>
        <v>0.49452035519524945</v>
      </c>
      <c r="E24" s="53"/>
      <c r="F24" s="53"/>
      <c r="G24" s="53">
        <v>870.8259999999996</v>
      </c>
      <c r="H24" s="53">
        <f t="shared" si="2"/>
        <v>0.0836689085318985</v>
      </c>
      <c r="I24" s="53">
        <f t="shared" si="0"/>
        <v>0.30095266317598857</v>
      </c>
      <c r="J24" s="53"/>
      <c r="K24" s="53">
        <f>G24-B24</f>
        <v>-422.3140000000003</v>
      </c>
      <c r="L24" s="54">
        <f>G24/B24-1</f>
        <v>-0.3265802619979278</v>
      </c>
    </row>
    <row r="25" spans="1:12" s="49" customFormat="1" ht="35.25" customHeight="1">
      <c r="A25" s="56" t="s">
        <v>23</v>
      </c>
      <c r="B25" s="59">
        <v>978.936</v>
      </c>
      <c r="C25" s="47">
        <f t="shared" si="1"/>
        <v>0.10278656963148133</v>
      </c>
      <c r="D25" s="47">
        <f t="shared" si="3"/>
        <v>0.3743630066608541</v>
      </c>
      <c r="E25" s="47"/>
      <c r="F25" s="47"/>
      <c r="G25" s="47">
        <v>1088.42</v>
      </c>
      <c r="H25" s="47">
        <f t="shared" si="2"/>
        <v>0.10457532667179094</v>
      </c>
      <c r="I25" s="47">
        <f t="shared" si="0"/>
        <v>0.37615194959039994</v>
      </c>
      <c r="J25" s="47"/>
      <c r="K25" s="47">
        <f>G25-B25</f>
        <v>109.48400000000004</v>
      </c>
      <c r="L25" s="48">
        <f>G25/B25-1</f>
        <v>0.11183979340835348</v>
      </c>
    </row>
    <row r="26" spans="1:12" s="49" customFormat="1" ht="17.25" customHeight="1">
      <c r="A26" s="60" t="s">
        <v>24</v>
      </c>
      <c r="B26" s="59">
        <v>670.454</v>
      </c>
      <c r="C26" s="47">
        <f t="shared" si="1"/>
        <v>0.07039649860226325</v>
      </c>
      <c r="D26" s="47">
        <f t="shared" si="3"/>
        <v>0.2563938554387582</v>
      </c>
      <c r="E26" s="47"/>
      <c r="F26" s="47"/>
      <c r="G26" s="47">
        <v>758.153</v>
      </c>
      <c r="H26" s="47">
        <f t="shared" si="2"/>
        <v>0.07284329362029208</v>
      </c>
      <c r="I26" s="47">
        <f t="shared" si="0"/>
        <v>0.26201349574411575</v>
      </c>
      <c r="J26" s="47"/>
      <c r="K26" s="47">
        <f>G26-B26</f>
        <v>87.69900000000007</v>
      </c>
      <c r="L26" s="48">
        <f>G26/B26-1</f>
        <v>0.13080539455354145</v>
      </c>
    </row>
    <row r="27" spans="1:12" s="49" customFormat="1" ht="18" customHeight="1">
      <c r="A27" s="61" t="s">
        <v>25</v>
      </c>
      <c r="B27" s="59">
        <v>88984.361145</v>
      </c>
      <c r="C27" s="47">
        <f>B27/$B$10*100</f>
        <v>9.343202449336243</v>
      </c>
      <c r="D27" s="47">
        <f t="shared" si="3"/>
        <v>34.029245000732914</v>
      </c>
      <c r="E27" s="47"/>
      <c r="F27" s="47"/>
      <c r="G27" s="47">
        <v>101586.051297</v>
      </c>
      <c r="H27" s="47">
        <f t="shared" si="2"/>
        <v>9.76038156197156</v>
      </c>
      <c r="I27" s="47">
        <f>G27/G$12*100</f>
        <v>35.107579102329</v>
      </c>
      <c r="J27" s="47"/>
      <c r="K27" s="47">
        <f>G27-B27</f>
        <v>12601.690151999996</v>
      </c>
      <c r="L27" s="48">
        <f>G27/B27-1</f>
        <v>0.1416169087449597</v>
      </c>
    </row>
    <row r="28" spans="1:12" s="49" customFormat="1" ht="16.5" customHeight="1">
      <c r="A28" s="63" t="s">
        <v>26</v>
      </c>
      <c r="B28" s="59">
        <v>23643.692642320006</v>
      </c>
      <c r="C28" s="47">
        <f t="shared" si="1"/>
        <v>2.482546417871207</v>
      </c>
      <c r="D28" s="47">
        <f t="shared" si="3"/>
        <v>9.041779918344028</v>
      </c>
      <c r="E28" s="47"/>
      <c r="F28" s="47"/>
      <c r="G28" s="47">
        <v>24095.268891000007</v>
      </c>
      <c r="H28" s="47">
        <f t="shared" si="2"/>
        <v>2.3150719534012305</v>
      </c>
      <c r="I28" s="47">
        <f>G28/G$12*100</f>
        <v>8.327192048340315</v>
      </c>
      <c r="J28" s="47"/>
      <c r="K28" s="47">
        <f>G28-B28</f>
        <v>451.5762486800013</v>
      </c>
      <c r="L28" s="48">
        <f>G28/B28-1</f>
        <v>0.019099226821774895</v>
      </c>
    </row>
    <row r="29" spans="1:12" s="49" customFormat="1" ht="0" customHeight="1" hidden="1">
      <c r="A29" s="64"/>
      <c r="B29" s="59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0" spans="1:12" s="49" customFormat="1" ht="19.5" customHeight="1">
      <c r="A30" s="65" t="s">
        <v>27</v>
      </c>
      <c r="B30" s="59">
        <v>777.5329999999999</v>
      </c>
      <c r="C30" s="47">
        <f>B30/$B$10*100</f>
        <v>0.08163960651694754</v>
      </c>
      <c r="D30" s="47">
        <f t="shared" si="3"/>
        <v>0.29734282083612595</v>
      </c>
      <c r="E30" s="47"/>
      <c r="F30" s="47"/>
      <c r="G30" s="47">
        <v>797.7451580000001</v>
      </c>
      <c r="H30" s="47">
        <f>G30/$G$10*100</f>
        <v>0.07664730572636434</v>
      </c>
      <c r="I30" s="47">
        <f t="shared" si="0"/>
        <v>0.2756963272064108</v>
      </c>
      <c r="J30" s="47"/>
      <c r="K30" s="47">
        <f>G30-B30</f>
        <v>20.21215800000016</v>
      </c>
      <c r="L30" s="48">
        <f>G30/B30-1</f>
        <v>0.02599524135953102</v>
      </c>
    </row>
    <row r="31" spans="1:12" s="49" customFormat="1" ht="18" customHeight="1">
      <c r="A31" s="65" t="s">
        <v>28</v>
      </c>
      <c r="B31" s="59">
        <v>7.879999999999999</v>
      </c>
      <c r="C31" s="47">
        <f>B31/$B$10*100</f>
        <v>0.0008273862322930945</v>
      </c>
      <c r="D31" s="47">
        <f t="shared" si="3"/>
        <v>0.003013455928158255</v>
      </c>
      <c r="E31" s="47"/>
      <c r="F31" s="47"/>
      <c r="G31" s="47">
        <v>13.698080000000001</v>
      </c>
      <c r="H31" s="47">
        <f>G31/$G$10*100</f>
        <v>0.0013161106840891624</v>
      </c>
      <c r="I31" s="47">
        <f t="shared" si="0"/>
        <v>0.0047339809059418845</v>
      </c>
      <c r="J31" s="47"/>
      <c r="K31" s="47">
        <f>G31-B31</f>
        <v>5.818080000000002</v>
      </c>
      <c r="L31" s="48">
        <f>G31/B31-1</f>
        <v>0.738335025380711</v>
      </c>
    </row>
    <row r="32" spans="1:12" s="49" customFormat="1" ht="34.5" customHeight="1">
      <c r="A32" s="66" t="s">
        <v>29</v>
      </c>
      <c r="B32" s="59">
        <v>226.262</v>
      </c>
      <c r="C32" s="47">
        <f>B32/$B$10*100</f>
        <v>0.023757114681611697</v>
      </c>
      <c r="D32" s="47">
        <f t="shared" si="3"/>
        <v>0.08652672147423136</v>
      </c>
      <c r="E32" s="47"/>
      <c r="F32" s="47"/>
      <c r="G32" s="47">
        <v>172.283951</v>
      </c>
      <c r="H32" s="47">
        <f>G32/$G$10*100</f>
        <v>0.016553031418139894</v>
      </c>
      <c r="I32" s="47">
        <f t="shared" si="0"/>
        <v>0.05954038335549414</v>
      </c>
      <c r="J32" s="47"/>
      <c r="K32" s="47">
        <f>G32-B32</f>
        <v>-53.978049</v>
      </c>
      <c r="L32" s="48">
        <f>G32/B32-1</f>
        <v>-0.23856435901742223</v>
      </c>
    </row>
    <row r="33" spans="1:12" s="49" customFormat="1" ht="16.5" customHeight="1">
      <c r="A33" s="67" t="s">
        <v>30</v>
      </c>
      <c r="B33" s="59"/>
      <c r="C33" s="47"/>
      <c r="D33" s="47"/>
      <c r="E33" s="47"/>
      <c r="F33" s="47"/>
      <c r="G33" s="47"/>
      <c r="H33" s="47"/>
      <c r="I33" s="47"/>
      <c r="J33" s="47"/>
      <c r="K33" s="47"/>
      <c r="L33" s="48"/>
    </row>
    <row r="34" spans="1:12" ht="18" customHeight="1">
      <c r="A34" s="65" t="s">
        <v>31</v>
      </c>
      <c r="B34" s="67">
        <v>-659.546</v>
      </c>
      <c r="C34" s="67">
        <f>B34/$B$10*100</f>
        <v>-0.06925117766040373</v>
      </c>
      <c r="D34" s="67">
        <f t="shared" si="3"/>
        <v>-0.25222243700419605</v>
      </c>
      <c r="E34" s="67"/>
      <c r="F34" s="67"/>
      <c r="G34" s="67">
        <v>-134.023618</v>
      </c>
      <c r="H34" s="67">
        <f>G34/$G$10*100</f>
        <v>-0.012876980976172174</v>
      </c>
      <c r="I34" s="67">
        <f>G34/G$12*100</f>
        <v>-0.046317823268461636</v>
      </c>
      <c r="J34" s="67"/>
      <c r="K34" s="67">
        <f>G34-B34</f>
        <v>525.5223820000001</v>
      </c>
      <c r="L34" s="48">
        <f>G34/B34-1</f>
        <v>-0.7967941311144333</v>
      </c>
    </row>
    <row r="35" spans="1:12" ht="18.75" customHeight="1">
      <c r="A35" s="68" t="s">
        <v>32</v>
      </c>
      <c r="B35" s="59">
        <v>7.656966999999999</v>
      </c>
      <c r="C35" s="59">
        <f>B35/$B$10*100</f>
        <v>0.0008039681569698678</v>
      </c>
      <c r="D35" s="59">
        <f>B35/B$12*100</f>
        <v>0.0029281640352616916</v>
      </c>
      <c r="E35" s="46"/>
      <c r="F35" s="47"/>
      <c r="G35" s="59">
        <v>235.92041100000003</v>
      </c>
      <c r="H35" s="59">
        <f>G35/$G$10*100</f>
        <v>0.022667218581860108</v>
      </c>
      <c r="I35" s="59">
        <f>G35/G$12*100</f>
        <v>0.08153279298967167</v>
      </c>
      <c r="J35" s="59"/>
      <c r="K35" s="59">
        <f>G35-B35</f>
        <v>228.26344400000002</v>
      </c>
      <c r="L35" s="48">
        <f>G35/B35-1</f>
        <v>29.811209059670762</v>
      </c>
    </row>
    <row r="36" spans="1:12" ht="48" customHeight="1">
      <c r="A36" s="70" t="s">
        <v>33</v>
      </c>
      <c r="B36" s="59">
        <v>18454.301799999997</v>
      </c>
      <c r="C36" s="59">
        <f>B36/$B$10*100</f>
        <v>1.937669446180415</v>
      </c>
      <c r="D36" s="59">
        <f>B36/B$12*100</f>
        <v>7.057262076044614</v>
      </c>
      <c r="E36" s="59"/>
      <c r="F36" s="59"/>
      <c r="G36" s="59">
        <v>19890.612921</v>
      </c>
      <c r="H36" s="59">
        <f>G36/$G$10*100</f>
        <v>1.9110888663528054</v>
      </c>
      <c r="I36" s="59">
        <f>G36/G$12*100</f>
        <v>6.874086132910227</v>
      </c>
      <c r="J36" s="59"/>
      <c r="K36" s="59">
        <f>G36-B36</f>
        <v>1436.3111210000025</v>
      </c>
      <c r="L36" s="48">
        <f>G36/B36-1</f>
        <v>0.07783069425037814</v>
      </c>
    </row>
    <row r="37" spans="1:12" ht="10.5" customHeight="1">
      <c r="A37" s="71"/>
      <c r="B37" s="46"/>
      <c r="C37" s="46"/>
      <c r="D37" s="46"/>
      <c r="E37" s="46"/>
      <c r="F37" s="47"/>
      <c r="G37" s="62"/>
      <c r="H37" s="47"/>
      <c r="I37" s="47"/>
      <c r="J37" s="47"/>
      <c r="K37" s="47"/>
      <c r="L37" s="69"/>
    </row>
    <row r="38" spans="1:12" s="49" customFormat="1" ht="33" customHeight="1">
      <c r="A38" s="41" t="s">
        <v>34</v>
      </c>
      <c r="B38" s="72">
        <f>B39+B52+B53+B54+B55</f>
        <v>287486.45450056996</v>
      </c>
      <c r="C38" s="43">
        <f>B38/$B$10*100</f>
        <v>30.18557543458461</v>
      </c>
      <c r="D38" s="43">
        <f>B38/B$38*100</f>
        <v>100</v>
      </c>
      <c r="E38" s="43"/>
      <c r="F38" s="43"/>
      <c r="G38" s="72">
        <f>G39+G52+G53+G54+G55</f>
        <v>326406.31068326</v>
      </c>
      <c r="H38" s="43">
        <f aca="true" t="shared" si="4" ref="H38:H50">G38/$G$10*100</f>
        <v>31.361098259344732</v>
      </c>
      <c r="I38" s="43">
        <f aca="true" t="shared" si="5" ref="I38:I54">G38/G$38*100</f>
        <v>100</v>
      </c>
      <c r="J38" s="43"/>
      <c r="K38" s="43">
        <f>G38-B38</f>
        <v>38919.85618269001</v>
      </c>
      <c r="L38" s="44">
        <f>G38/B38-1</f>
        <v>0.13537979119852017</v>
      </c>
    </row>
    <row r="39" spans="1:12" s="49" customFormat="1" ht="19.5" customHeight="1">
      <c r="A39" s="73" t="s">
        <v>35</v>
      </c>
      <c r="B39" s="62">
        <f>B40+B41+B42+B43+B44+B51</f>
        <v>269876.16673457</v>
      </c>
      <c r="C39" s="47">
        <f aca="true" t="shared" si="6" ref="C39:C53">B39/$B$10*100</f>
        <v>28.336525987337417</v>
      </c>
      <c r="D39" s="47">
        <f aca="true" t="shared" si="7" ref="D39:D54">B39/B$38*100</f>
        <v>93.87439390958677</v>
      </c>
      <c r="E39" s="47"/>
      <c r="F39" s="47"/>
      <c r="G39" s="62">
        <f>G40+G41+G42+G43+G44+G51</f>
        <v>305576.47132226</v>
      </c>
      <c r="H39" s="47">
        <f t="shared" si="4"/>
        <v>29.35976857439085</v>
      </c>
      <c r="I39" s="47">
        <f t="shared" si="5"/>
        <v>93.61843240181315</v>
      </c>
      <c r="J39" s="47"/>
      <c r="K39" s="47">
        <f>G39-B39</f>
        <v>35700.304587689985</v>
      </c>
      <c r="L39" s="48">
        <f>G39/B39-1</f>
        <v>0.13228402129633832</v>
      </c>
    </row>
    <row r="40" spans="1:12" ht="19.5" customHeight="1">
      <c r="A40" s="74" t="s">
        <v>36</v>
      </c>
      <c r="B40" s="67">
        <v>78305.846826</v>
      </c>
      <c r="C40" s="67">
        <f>B40/$B$10*100</f>
        <v>8.221977103031005</v>
      </c>
      <c r="D40" s="67">
        <f t="shared" si="7"/>
        <v>27.23809960439188</v>
      </c>
      <c r="E40" s="67"/>
      <c r="F40" s="67"/>
      <c r="G40" s="75">
        <v>93239.157271</v>
      </c>
      <c r="H40" s="67">
        <f t="shared" si="4"/>
        <v>8.958412497213681</v>
      </c>
      <c r="I40" s="67">
        <f t="shared" si="5"/>
        <v>28.56536599302394</v>
      </c>
      <c r="J40" s="67"/>
      <c r="K40" s="67">
        <f>G40-B40</f>
        <v>14933.31044500001</v>
      </c>
      <c r="L40" s="76">
        <f>G40/B40-1</f>
        <v>0.19070492243296555</v>
      </c>
    </row>
    <row r="41" spans="1:12" ht="17.25" customHeight="1">
      <c r="A41" s="74" t="s">
        <v>37</v>
      </c>
      <c r="B41" s="67">
        <v>38434.325960999995</v>
      </c>
      <c r="C41" s="67">
        <f t="shared" si="6"/>
        <v>4.0355370745680785</v>
      </c>
      <c r="D41" s="67">
        <f t="shared" si="7"/>
        <v>13.369091085619756</v>
      </c>
      <c r="E41" s="67"/>
      <c r="F41" s="67"/>
      <c r="G41" s="75">
        <v>45438.468847</v>
      </c>
      <c r="H41" s="67">
        <f t="shared" si="4"/>
        <v>4.365725292755572</v>
      </c>
      <c r="I41" s="67">
        <f t="shared" si="5"/>
        <v>13.920830376068569</v>
      </c>
      <c r="J41" s="67"/>
      <c r="K41" s="67">
        <f>G41-B41</f>
        <v>7004.142886000001</v>
      </c>
      <c r="L41" s="76">
        <f>G41/B41-1</f>
        <v>0.18223665202577588</v>
      </c>
    </row>
    <row r="42" spans="1:12" ht="19.5" customHeight="1">
      <c r="A42" s="74" t="s">
        <v>38</v>
      </c>
      <c r="B42" s="67">
        <v>12203.76536557</v>
      </c>
      <c r="C42" s="67">
        <f t="shared" si="6"/>
        <v>1.2813740413208023</v>
      </c>
      <c r="D42" s="67">
        <f t="shared" si="7"/>
        <v>4.244987954917996</v>
      </c>
      <c r="E42" s="67"/>
      <c r="F42" s="67"/>
      <c r="G42" s="75">
        <v>11534.02475326</v>
      </c>
      <c r="H42" s="67">
        <f t="shared" si="4"/>
        <v>1.1081883890526518</v>
      </c>
      <c r="I42" s="67">
        <f t="shared" si="5"/>
        <v>3.5336402440002</v>
      </c>
      <c r="J42" s="67"/>
      <c r="K42" s="67">
        <f>G42-B42</f>
        <v>-669.740612309999</v>
      </c>
      <c r="L42" s="76">
        <f>G42/B42-1</f>
        <v>-0.05487983357984838</v>
      </c>
    </row>
    <row r="43" spans="1:12" ht="19.5" customHeight="1">
      <c r="A43" s="74" t="s">
        <v>39</v>
      </c>
      <c r="B43" s="67">
        <v>5889.994</v>
      </c>
      <c r="C43" s="67">
        <f t="shared" si="6"/>
        <v>0.6184390791737225</v>
      </c>
      <c r="D43" s="67">
        <f t="shared" si="7"/>
        <v>2.048790093513196</v>
      </c>
      <c r="E43" s="67"/>
      <c r="F43" s="67"/>
      <c r="G43" s="75">
        <v>6490.402999999999</v>
      </c>
      <c r="H43" s="67">
        <f t="shared" si="4"/>
        <v>0.6235975211375864</v>
      </c>
      <c r="I43" s="67">
        <f t="shared" si="5"/>
        <v>1.9884428663201288</v>
      </c>
      <c r="J43" s="67"/>
      <c r="K43" s="67">
        <f>G43-B43</f>
        <v>600.4089999999997</v>
      </c>
      <c r="L43" s="76">
        <f>G43/B43-1</f>
        <v>0.10193711572541497</v>
      </c>
    </row>
    <row r="44" spans="1:12" s="49" customFormat="1" ht="19.5" customHeight="1">
      <c r="A44" s="74" t="s">
        <v>40</v>
      </c>
      <c r="B44" s="75">
        <f>B45+B46+B47+B48+B50+B49</f>
        <v>134715.041332</v>
      </c>
      <c r="C44" s="67">
        <f t="shared" si="6"/>
        <v>14.144843969656343</v>
      </c>
      <c r="D44" s="67">
        <f t="shared" si="7"/>
        <v>46.8596134611041</v>
      </c>
      <c r="E44" s="67"/>
      <c r="F44" s="67"/>
      <c r="G44" s="75">
        <f>G45+G46+G47+G48+G50+G49</f>
        <v>148542.960561</v>
      </c>
      <c r="H44" s="67">
        <f t="shared" si="4"/>
        <v>14.271998516621831</v>
      </c>
      <c r="I44" s="67">
        <f t="shared" si="5"/>
        <v>45.50860559345741</v>
      </c>
      <c r="J44" s="67"/>
      <c r="K44" s="67">
        <f>G44-B44</f>
        <v>13827.919229000021</v>
      </c>
      <c r="L44" s="76">
        <f>G44/B44-1</f>
        <v>0.10264569636972953</v>
      </c>
    </row>
    <row r="45" spans="1:12" ht="31.5" customHeight="1">
      <c r="A45" s="77" t="s">
        <v>41</v>
      </c>
      <c r="B45" s="53">
        <v>1579.703212999997</v>
      </c>
      <c r="C45" s="53">
        <f t="shared" si="6"/>
        <v>0.16586607735347253</v>
      </c>
      <c r="D45" s="53">
        <f>B45/B$38*100</f>
        <v>0.5494878761311744</v>
      </c>
      <c r="E45" s="53"/>
      <c r="F45" s="53"/>
      <c r="G45" s="78">
        <v>1323.3509090000007</v>
      </c>
      <c r="H45" s="53">
        <f t="shared" si="4"/>
        <v>0.12714747396233672</v>
      </c>
      <c r="I45" s="53">
        <f t="shared" si="5"/>
        <v>0.40543055256188393</v>
      </c>
      <c r="J45" s="53"/>
      <c r="K45" s="53">
        <f>G45-B45</f>
        <v>-256.35230399999637</v>
      </c>
      <c r="L45" s="54">
        <f>G45/B45-1</f>
        <v>-0.16227877609564423</v>
      </c>
    </row>
    <row r="46" spans="1:12" ht="15.75" customHeight="1">
      <c r="A46" s="79" t="s">
        <v>42</v>
      </c>
      <c r="B46" s="53">
        <v>12771.173754000001</v>
      </c>
      <c r="C46" s="80">
        <f t="shared" si="6"/>
        <v>1.3409509307465124</v>
      </c>
      <c r="D46" s="80">
        <f t="shared" si="7"/>
        <v>4.442356693356723</v>
      </c>
      <c r="E46" s="80"/>
      <c r="F46" s="80"/>
      <c r="G46" s="81">
        <v>14270.617422</v>
      </c>
      <c r="H46" s="80">
        <f t="shared" si="4"/>
        <v>1.3711200443889315</v>
      </c>
      <c r="I46" s="80">
        <f t="shared" si="5"/>
        <v>4.372040905743395</v>
      </c>
      <c r="J46" s="80"/>
      <c r="K46" s="80">
        <f>G46-B46</f>
        <v>1499.443667999998</v>
      </c>
      <c r="L46" s="82">
        <f>G46/B46-1</f>
        <v>0.11740844630904523</v>
      </c>
    </row>
    <row r="47" spans="1:12" ht="33" customHeight="1">
      <c r="A47" s="77" t="s">
        <v>43</v>
      </c>
      <c r="B47" s="53">
        <v>527.8600359999999</v>
      </c>
      <c r="C47" s="53">
        <f t="shared" si="6"/>
        <v>0.05542438151829152</v>
      </c>
      <c r="D47" s="53">
        <f t="shared" si="7"/>
        <v>0.1836121416283818</v>
      </c>
      <c r="E47" s="47"/>
      <c r="F47" s="47"/>
      <c r="G47" s="78">
        <v>346.92919600000005</v>
      </c>
      <c r="H47" s="53">
        <f t="shared" si="4"/>
        <v>0.03333293581860108</v>
      </c>
      <c r="I47" s="53">
        <f t="shared" si="5"/>
        <v>0.1062875271234125</v>
      </c>
      <c r="J47" s="53"/>
      <c r="K47" s="53">
        <f>G47-B47</f>
        <v>-180.93083999999988</v>
      </c>
      <c r="L47" s="54">
        <f>G47/B47-1</f>
        <v>-0.34276290618826066</v>
      </c>
    </row>
    <row r="48" spans="1:12" ht="17.25" customHeight="1">
      <c r="A48" s="79" t="s">
        <v>44</v>
      </c>
      <c r="B48" s="53">
        <v>94017.937351</v>
      </c>
      <c r="C48" s="80">
        <f>B48/$B$10*100</f>
        <v>9.871719156448236</v>
      </c>
      <c r="D48" s="80">
        <f t="shared" si="7"/>
        <v>32.70343206754933</v>
      </c>
      <c r="E48" s="80"/>
      <c r="F48" s="80"/>
      <c r="G48" s="81">
        <v>104803.187853</v>
      </c>
      <c r="H48" s="80">
        <f>G48/$G$10*100</f>
        <v>10.069483844446578</v>
      </c>
      <c r="I48" s="80">
        <f t="shared" si="5"/>
        <v>32.10819902152551</v>
      </c>
      <c r="J48" s="80"/>
      <c r="K48" s="80">
        <f>G48-B48</f>
        <v>10785.250501999995</v>
      </c>
      <c r="L48" s="82">
        <f>G48/B48-1</f>
        <v>0.1147148172559358</v>
      </c>
    </row>
    <row r="49" spans="1:12" ht="48" customHeight="1">
      <c r="A49" s="83" t="s">
        <v>45</v>
      </c>
      <c r="B49" s="81">
        <v>19771.242978</v>
      </c>
      <c r="C49" s="80">
        <f>B49/$B$10*100</f>
        <v>2.0759459689490765</v>
      </c>
      <c r="D49" s="80">
        <f>B49/B$38*100</f>
        <v>6.8772781007533705</v>
      </c>
      <c r="E49" s="80"/>
      <c r="F49" s="80"/>
      <c r="G49" s="81">
        <v>22121.636181</v>
      </c>
      <c r="H49" s="80">
        <f t="shared" si="4"/>
        <v>2.125445443985396</v>
      </c>
      <c r="I49" s="80">
        <f t="shared" si="5"/>
        <v>6.777331030975844</v>
      </c>
      <c r="J49" s="80"/>
      <c r="K49" s="80">
        <f>G49-B49</f>
        <v>2350.3932030000033</v>
      </c>
      <c r="L49" s="82">
        <f>G49/B49-1</f>
        <v>0.11887938485280625</v>
      </c>
    </row>
    <row r="50" spans="1:12" ht="19.5" customHeight="1">
      <c r="A50" s="84" t="s">
        <v>46</v>
      </c>
      <c r="B50" s="53">
        <v>6047.124000000002</v>
      </c>
      <c r="C50" s="53">
        <f t="shared" si="6"/>
        <v>0.6349374546407549</v>
      </c>
      <c r="D50" s="53">
        <f t="shared" si="7"/>
        <v>2.1034465816851253</v>
      </c>
      <c r="E50" s="53"/>
      <c r="F50" s="53"/>
      <c r="G50" s="78">
        <v>5677.239</v>
      </c>
      <c r="H50" s="53">
        <f t="shared" si="4"/>
        <v>0.5454687740199846</v>
      </c>
      <c r="I50" s="53">
        <f t="shared" si="5"/>
        <v>1.7393165555273566</v>
      </c>
      <c r="J50" s="53"/>
      <c r="K50" s="53">
        <f>G50-B50</f>
        <v>-369.88500000000204</v>
      </c>
      <c r="L50" s="54">
        <f>G50/B50-1</f>
        <v>-0.06116709364650075</v>
      </c>
    </row>
    <row r="51" spans="1:12" ht="31.5" customHeight="1">
      <c r="A51" s="85" t="s">
        <v>47</v>
      </c>
      <c r="B51" s="86">
        <v>327.19325000000003</v>
      </c>
      <c r="C51" s="86">
        <f>B51/$B$10*100</f>
        <v>0.03435471958746607</v>
      </c>
      <c r="D51" s="67">
        <f t="shared" si="7"/>
        <v>0.1138117100398382</v>
      </c>
      <c r="E51" s="67"/>
      <c r="F51" s="67"/>
      <c r="G51" s="75">
        <v>331.45689</v>
      </c>
      <c r="H51" s="67">
        <f>G51/$G$10*100</f>
        <v>0.031846357609531126</v>
      </c>
      <c r="I51" s="67">
        <f t="shared" si="5"/>
        <v>0.10154732894292628</v>
      </c>
      <c r="J51" s="67"/>
      <c r="K51" s="67">
        <f>G51-B51</f>
        <v>4.263639999999953</v>
      </c>
      <c r="L51" s="87">
        <f>G51/B51-1</f>
        <v>0.013030953419729707</v>
      </c>
    </row>
    <row r="52" spans="1:12" s="49" customFormat="1" ht="19.5" customHeight="1">
      <c r="A52" s="73" t="s">
        <v>48</v>
      </c>
      <c r="B52" s="88">
        <v>18488.192766</v>
      </c>
      <c r="C52" s="67">
        <f>B52/$B$10*100</f>
        <v>1.941227938397105</v>
      </c>
      <c r="D52" s="67">
        <f t="shared" si="7"/>
        <v>6.430978738848145</v>
      </c>
      <c r="E52" s="67"/>
      <c r="F52" s="67"/>
      <c r="G52" s="75">
        <v>22317.598961000003</v>
      </c>
      <c r="H52" s="67">
        <f>G52/$G$10*100</f>
        <v>2.1442735358378173</v>
      </c>
      <c r="I52" s="67">
        <f t="shared" si="5"/>
        <v>6.8373674866405025</v>
      </c>
      <c r="J52" s="67"/>
      <c r="K52" s="67">
        <f>G52-B52</f>
        <v>3829.406195000003</v>
      </c>
      <c r="L52" s="76">
        <f>G52/B52-1</f>
        <v>0.20712712396867294</v>
      </c>
    </row>
    <row r="53" spans="1:12" ht="19.5" customHeight="1">
      <c r="A53" s="73" t="s">
        <v>30</v>
      </c>
      <c r="B53" s="88">
        <v>0</v>
      </c>
      <c r="C53" s="67">
        <f t="shared" si="6"/>
        <v>0</v>
      </c>
      <c r="D53" s="67">
        <f t="shared" si="7"/>
        <v>0</v>
      </c>
      <c r="E53" s="67"/>
      <c r="F53" s="67"/>
      <c r="G53" s="75">
        <v>0</v>
      </c>
      <c r="H53" s="67">
        <f>G53/$G$10*100</f>
        <v>0</v>
      </c>
      <c r="I53" s="67">
        <f t="shared" si="5"/>
        <v>0</v>
      </c>
      <c r="J53" s="67"/>
      <c r="K53" s="67">
        <f>G53-B53</f>
        <v>0</v>
      </c>
      <c r="L53" s="76"/>
    </row>
    <row r="54" spans="1:12" s="49" customFormat="1" ht="32.25" customHeight="1">
      <c r="A54" s="89" t="s">
        <v>49</v>
      </c>
      <c r="B54" s="86">
        <v>-877.905</v>
      </c>
      <c r="C54" s="67">
        <f>B54/$B$10*100</f>
        <v>-0.09217849114990725</v>
      </c>
      <c r="D54" s="67">
        <f t="shared" si="7"/>
        <v>-0.30537264843490547</v>
      </c>
      <c r="E54" s="67"/>
      <c r="F54" s="67"/>
      <c r="G54" s="75">
        <v>-1487.7596</v>
      </c>
      <c r="H54" s="67">
        <f>G54/$G$10*100</f>
        <v>-0.14294385088393544</v>
      </c>
      <c r="I54" s="67">
        <f t="shared" si="5"/>
        <v>-0.45579988845365826</v>
      </c>
      <c r="J54" s="67"/>
      <c r="K54" s="67">
        <f>G54-B54</f>
        <v>-609.8546000000001</v>
      </c>
      <c r="L54" s="76">
        <f>G54/B54-1</f>
        <v>0.6946703800525116</v>
      </c>
    </row>
    <row r="55" spans="1:12" s="49" customFormat="1" ht="7.5" customHeight="1">
      <c r="A55" s="90"/>
      <c r="B55" s="91"/>
      <c r="C55" s="47"/>
      <c r="D55" s="47"/>
      <c r="E55" s="47"/>
      <c r="F55" s="47"/>
      <c r="G55" s="62"/>
      <c r="H55" s="47"/>
      <c r="I55" s="47"/>
      <c r="J55" s="47"/>
      <c r="K55" s="67">
        <f>G55-B55</f>
        <v>0</v>
      </c>
      <c r="L55" s="76"/>
    </row>
    <row r="56" spans="1:12" s="35" customFormat="1" ht="21" customHeight="1" thickBot="1">
      <c r="A56" s="92" t="s">
        <v>50</v>
      </c>
      <c r="B56" s="93">
        <f>B12-B38</f>
        <v>-25992.668367250008</v>
      </c>
      <c r="C56" s="94">
        <f>B56/$B$10*100</f>
        <v>-2.7291847649267624</v>
      </c>
      <c r="D56" s="93">
        <v>0</v>
      </c>
      <c r="E56" s="93"/>
      <c r="F56" s="95"/>
      <c r="G56" s="93">
        <f>G12-G38</f>
        <v>-37049.8415262599</v>
      </c>
      <c r="H56" s="94">
        <f>G56/$G$10*100</f>
        <v>-3.559746495605294</v>
      </c>
      <c r="I56" s="96">
        <v>0</v>
      </c>
      <c r="J56" s="95"/>
      <c r="K56" s="93">
        <f>G56-B56</f>
        <v>-11057.173159009893</v>
      </c>
      <c r="L56" s="97"/>
    </row>
    <row r="57" spans="1:12" s="35" customFormat="1" ht="21" customHeight="1">
      <c r="A57" s="98"/>
      <c r="B57" s="67"/>
      <c r="C57" s="99"/>
      <c r="D57" s="67"/>
      <c r="E57" s="67"/>
      <c r="F57" s="80"/>
      <c r="G57" s="67"/>
      <c r="H57" s="99"/>
      <c r="I57" s="86"/>
      <c r="J57" s="80"/>
      <c r="K57" s="67"/>
      <c r="L57" s="48"/>
    </row>
    <row r="58" spans="7:11" ht="19.5" customHeight="1">
      <c r="G58" s="100"/>
      <c r="H58" s="100"/>
      <c r="I58" s="100"/>
      <c r="J58" s="100"/>
      <c r="K58" s="100"/>
    </row>
    <row r="59" spans="7:11" ht="19.5" customHeight="1">
      <c r="G59" s="100"/>
      <c r="H59" s="100"/>
      <c r="I59" s="100"/>
      <c r="J59" s="100"/>
      <c r="K59" s="100"/>
    </row>
    <row r="60" spans="7:11" ht="19.5" customHeight="1">
      <c r="G60" s="100"/>
      <c r="H60" s="100"/>
      <c r="I60" s="100"/>
      <c r="J60" s="100"/>
      <c r="K60" s="100"/>
    </row>
    <row r="61" spans="7:11" ht="19.5" customHeight="1">
      <c r="G61" s="100"/>
      <c r="H61" s="100"/>
      <c r="I61" s="100"/>
      <c r="J61" s="100"/>
      <c r="K61" s="100"/>
    </row>
    <row r="62" spans="7:11" ht="19.5" customHeight="1">
      <c r="G62" s="100"/>
      <c r="H62" s="100"/>
      <c r="I62" s="100"/>
      <c r="J62" s="100"/>
      <c r="K62" s="100"/>
    </row>
    <row r="63" spans="7:11" ht="19.5" customHeight="1">
      <c r="G63" s="100"/>
      <c r="H63" s="100"/>
      <c r="I63" s="100"/>
      <c r="J63" s="100"/>
      <c r="K63" s="100"/>
    </row>
    <row r="64" spans="7:11" ht="19.5" customHeight="1">
      <c r="G64" s="100"/>
      <c r="H64" s="100"/>
      <c r="I64" s="100"/>
      <c r="J64" s="100"/>
      <c r="K64" s="100"/>
    </row>
    <row r="65" spans="7:11" ht="19.5" customHeight="1">
      <c r="G65" s="100"/>
      <c r="H65" s="100"/>
      <c r="I65" s="100"/>
      <c r="J65" s="100"/>
      <c r="K65" s="100"/>
    </row>
    <row r="66" spans="7:11" ht="19.5" customHeight="1">
      <c r="G66" s="100"/>
      <c r="H66" s="100"/>
      <c r="I66" s="100"/>
      <c r="J66" s="100"/>
      <c r="K66" s="100"/>
    </row>
    <row r="67" spans="7:11" ht="19.5" customHeight="1">
      <c r="G67" s="100"/>
      <c r="H67" s="100"/>
      <c r="I67" s="100"/>
      <c r="J67" s="100"/>
      <c r="K67" s="100"/>
    </row>
    <row r="68" spans="7:11" ht="19.5" customHeight="1">
      <c r="G68" s="100"/>
      <c r="H68" s="100"/>
      <c r="I68" s="100"/>
      <c r="J68" s="100"/>
      <c r="K68" s="100"/>
    </row>
    <row r="69" spans="7:11" ht="19.5" customHeight="1">
      <c r="G69" s="100"/>
      <c r="H69" s="100"/>
      <c r="I69" s="100"/>
      <c r="J69" s="100"/>
      <c r="K69" s="100"/>
    </row>
    <row r="70" spans="7:11" ht="19.5" customHeight="1">
      <c r="G70" s="100"/>
      <c r="H70" s="100"/>
      <c r="I70" s="100"/>
      <c r="J70" s="100"/>
      <c r="K70" s="100"/>
    </row>
    <row r="71" spans="7:11" ht="19.5" customHeight="1">
      <c r="G71" s="100"/>
      <c r="H71" s="100"/>
      <c r="I71" s="100"/>
      <c r="J71" s="100"/>
      <c r="K71" s="100"/>
    </row>
    <row r="72" spans="7:11" ht="19.5" customHeight="1">
      <c r="G72" s="100"/>
      <c r="H72" s="100"/>
      <c r="I72" s="100"/>
      <c r="J72" s="100"/>
      <c r="K72" s="100"/>
    </row>
    <row r="73" spans="7:11" ht="19.5" customHeight="1">
      <c r="G73" s="100"/>
      <c r="H73" s="100"/>
      <c r="I73" s="100"/>
      <c r="J73" s="100"/>
      <c r="K73" s="100"/>
    </row>
    <row r="74" spans="7:11" ht="19.5" customHeight="1">
      <c r="G74" s="100"/>
      <c r="H74" s="100"/>
      <c r="I74" s="100"/>
      <c r="J74" s="100"/>
      <c r="K74" s="100"/>
    </row>
    <row r="75" spans="7:11" ht="19.5" customHeight="1">
      <c r="G75" s="100"/>
      <c r="H75" s="100"/>
      <c r="I75" s="100"/>
      <c r="J75" s="100"/>
      <c r="K75" s="100"/>
    </row>
    <row r="76" spans="7:11" ht="19.5" customHeight="1">
      <c r="G76" s="100"/>
      <c r="H76" s="100"/>
      <c r="I76" s="100"/>
      <c r="J76" s="100"/>
      <c r="K76" s="100"/>
    </row>
    <row r="77" spans="7:11" ht="19.5" customHeight="1">
      <c r="G77" s="100"/>
      <c r="H77" s="100"/>
      <c r="I77" s="100"/>
      <c r="J77" s="100"/>
      <c r="K77" s="100"/>
    </row>
    <row r="78" spans="7:11" ht="19.5" customHeight="1">
      <c r="G78" s="100"/>
      <c r="H78" s="100"/>
      <c r="I78" s="100"/>
      <c r="J78" s="100"/>
      <c r="K78" s="100"/>
    </row>
    <row r="79" spans="7:11" ht="19.5" customHeight="1">
      <c r="G79" s="100"/>
      <c r="H79" s="100"/>
      <c r="I79" s="100"/>
      <c r="J79" s="100"/>
      <c r="K79" s="100"/>
    </row>
    <row r="80" spans="7:11" ht="19.5" customHeight="1">
      <c r="G80" s="100"/>
      <c r="H80" s="100"/>
      <c r="I80" s="100"/>
      <c r="J80" s="100"/>
      <c r="K80" s="100"/>
    </row>
    <row r="81" spans="7:11" ht="19.5" customHeight="1">
      <c r="G81" s="100"/>
      <c r="H81" s="100"/>
      <c r="I81" s="100"/>
      <c r="J81" s="100"/>
      <c r="K81" s="100"/>
    </row>
    <row r="82" spans="7:11" ht="19.5" customHeight="1">
      <c r="G82" s="100"/>
      <c r="H82" s="100"/>
      <c r="I82" s="100"/>
      <c r="J82" s="100"/>
      <c r="K82" s="100"/>
    </row>
    <row r="83" spans="7:11" ht="19.5" customHeight="1">
      <c r="G83" s="100"/>
      <c r="H83" s="100"/>
      <c r="I83" s="100"/>
      <c r="J83" s="100"/>
      <c r="K83" s="100"/>
    </row>
    <row r="84" spans="7:11" ht="19.5" customHeight="1">
      <c r="G84" s="100"/>
      <c r="H84" s="100"/>
      <c r="I84" s="100"/>
      <c r="J84" s="100"/>
      <c r="K84" s="100"/>
    </row>
    <row r="85" spans="7:11" ht="19.5" customHeight="1">
      <c r="G85" s="100"/>
      <c r="H85" s="100"/>
      <c r="I85" s="100"/>
      <c r="J85" s="100"/>
      <c r="K85" s="100"/>
    </row>
    <row r="86" spans="7:11" ht="19.5" customHeight="1">
      <c r="G86" s="100"/>
      <c r="H86" s="100"/>
      <c r="I86" s="100"/>
      <c r="J86" s="100"/>
      <c r="K86" s="100"/>
    </row>
    <row r="87" spans="7:11" ht="19.5" customHeight="1">
      <c r="G87" s="100"/>
      <c r="H87" s="100"/>
      <c r="I87" s="100"/>
      <c r="J87" s="100"/>
      <c r="K87" s="100"/>
    </row>
    <row r="88" spans="7:11" ht="19.5" customHeight="1">
      <c r="G88" s="100"/>
      <c r="H88" s="100"/>
      <c r="I88" s="100"/>
      <c r="J88" s="100"/>
      <c r="K88" s="100"/>
    </row>
    <row r="89" spans="7:11" ht="19.5" customHeight="1">
      <c r="G89" s="100"/>
      <c r="H89" s="100"/>
      <c r="I89" s="100"/>
      <c r="J89" s="100"/>
      <c r="K89" s="100"/>
    </row>
    <row r="90" spans="7:11" ht="19.5" customHeight="1">
      <c r="G90" s="100"/>
      <c r="H90" s="100"/>
      <c r="I90" s="100"/>
      <c r="J90" s="100"/>
      <c r="K90" s="100"/>
    </row>
    <row r="91" spans="7:11" ht="19.5" customHeight="1">
      <c r="G91" s="100"/>
      <c r="H91" s="100"/>
      <c r="I91" s="100"/>
      <c r="J91" s="100"/>
      <c r="K91" s="100"/>
    </row>
    <row r="92" spans="7:11" ht="19.5" customHeight="1">
      <c r="G92" s="100"/>
      <c r="H92" s="100"/>
      <c r="I92" s="100"/>
      <c r="J92" s="100"/>
      <c r="K92" s="100"/>
    </row>
    <row r="93" spans="7:11" ht="19.5" customHeight="1">
      <c r="G93" s="100"/>
      <c r="H93" s="100"/>
      <c r="I93" s="100"/>
      <c r="J93" s="100"/>
      <c r="K93" s="100"/>
    </row>
    <row r="94" spans="7:11" ht="19.5" customHeight="1">
      <c r="G94" s="100"/>
      <c r="H94" s="100"/>
      <c r="I94" s="100"/>
      <c r="J94" s="100"/>
      <c r="K94" s="100"/>
    </row>
    <row r="95" spans="7:11" ht="19.5" customHeight="1">
      <c r="G95" s="100"/>
      <c r="H95" s="100"/>
      <c r="I95" s="100"/>
      <c r="J95" s="100"/>
      <c r="K95" s="100"/>
    </row>
    <row r="96" spans="7:11" ht="19.5" customHeight="1">
      <c r="G96" s="100"/>
      <c r="H96" s="100"/>
      <c r="I96" s="100"/>
      <c r="J96" s="100"/>
      <c r="K96" s="100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2019-12-24T07:05:52Z</cp:lastPrinted>
  <dcterms:created xsi:type="dcterms:W3CDTF">2019-12-24T07:03:35Z</dcterms:created>
  <dcterms:modified xsi:type="dcterms:W3CDTF">2019-12-24T07:06:14Z</dcterms:modified>
  <cp:category/>
  <cp:version/>
  <cp:contentType/>
  <cp:contentStatus/>
</cp:coreProperties>
</file>