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41" yWindow="225" windowWidth="12585" windowHeight="6015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2">'A 3 ch personal pe bugete'!$B$2:$M$14</definedName>
    <definedName name="_xlnm.Print_Area" localSheetId="3">'A 4 OPC BS p'!$B$1:$I$64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<sst xmlns="http://schemas.openxmlformats.org/spreadsheetml/2006/main" count="196" uniqueCount="173">
  <si>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</si>
  <si>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</si>
  <si>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</si>
  <si>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</si>
  <si>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</si>
  <si>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</si>
  <si>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</si>
  <si>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</si>
  <si>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</si>
  <si>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</si>
  <si>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</si>
  <si>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</si>
  <si>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</si>
  <si>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</si>
  <si>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</si>
  <si>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</si>
  <si>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</si>
  <si>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</si>
  <si>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</si>
  <si>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</si>
  <si>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</si>
  <si>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</si>
  <si>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</si>
  <si>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</si>
  <si>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</si>
  <si>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</si>
  <si>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</si>
  <si>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</si>
  <si>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</si>
  <si>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</si>
  <si>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</si>
  <si>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</si>
  <si>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</si>
  <si>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</si>
  <si>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</si>
  <si>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</si>
  <si>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</si>
  <si>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</si>
  <si>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</si>
  <si>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</si>
  <si>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</si>
  <si>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</si>
  <si>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</si>
  <si>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</si>
  <si>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</si>
  <si>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</si>
  <si>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</si>
  <si>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</si>
  <si>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</si>
  <si>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</si>
  <si>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</si>
  <si>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</si>
  <si>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</si>
  <si>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</si>
  <si>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</si>
  <si>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</si>
  <si>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TOTAL - program anual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</si>
  <si>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</si>
  <si>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</si>
  <si>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</si>
  <si>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</si>
  <si>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</si>
  <si>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</si>
  <si>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</si>
  <si>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</si>
  <si>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</si>
  <si>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</si>
  <si>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</si>
  <si>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</si>
  <si>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</si>
  <si>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</si>
  <si>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</si>
  <si>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</si>
  <si>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</si>
  <si>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</si>
  <si>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</si>
  <si>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</si>
  <si>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</si>
  <si>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</si>
  <si>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</si>
  <si>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</si>
  <si>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</si>
  <si>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</si>
  <si>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</si>
  <si>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</si>
  <si>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</si>
  <si>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3</t>
  </si>
  <si>
    <t>5</t>
  </si>
  <si>
    <t xml:space="preserve">Inalta Curte de Casatie si Justitie </t>
  </si>
  <si>
    <t xml:space="preserve">Ministerul Sanatatii </t>
  </si>
  <si>
    <t>Consiliul National de Solutionare a Contestatiilor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</si>
  <si>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</si>
  <si>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</si>
  <si>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</si>
  <si>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mii lei</t>
  </si>
  <si>
    <t>1</t>
  </si>
  <si>
    <t>Administratia Prezidentiala</t>
  </si>
  <si>
    <t>Senatul României</t>
  </si>
  <si>
    <t>Camera Deputaţilor</t>
  </si>
  <si>
    <t>Curtea Constituţională</t>
  </si>
  <si>
    <t>6</t>
  </si>
  <si>
    <t>Consiliul Legislativ</t>
  </si>
  <si>
    <t>7</t>
  </si>
  <si>
    <t>Curtea de Conturi</t>
  </si>
  <si>
    <t>8</t>
  </si>
  <si>
    <t>Consiliul Concurenţei</t>
  </si>
  <si>
    <t>9</t>
  </si>
  <si>
    <t>Avocatul Poporului</t>
  </si>
  <si>
    <t>Consiliul Naţional pentru Studierea Arhivelor Securităţii</t>
  </si>
  <si>
    <t>11</t>
  </si>
  <si>
    <t>Consiliul Naţional al Audiovizualului</t>
  </si>
  <si>
    <t>Secretariatul General al Guvernului</t>
  </si>
  <si>
    <t>Ministerul Afacerilor Externe</t>
  </si>
  <si>
    <t>Ministerul Dezvoltării Regionale şi Administraţiei Publice</t>
  </si>
  <si>
    <t xml:space="preserve">Ministerul Finantelor Publice   </t>
  </si>
  <si>
    <t xml:space="preserve">Ministerul Justiţiei </t>
  </si>
  <si>
    <t>Ministerul Apararii Nationale</t>
  </si>
  <si>
    <t>Ministerul Afacerilor Interne</t>
  </si>
  <si>
    <t>20</t>
  </si>
  <si>
    <t xml:space="preserve">Ministerul Muncii, Familiei, Protecţiei Sociale şi Persoanelor Vârstnice                                                                </t>
  </si>
  <si>
    <t xml:space="preserve">Ministerul Tineretului si Sportului                        </t>
  </si>
  <si>
    <t>22</t>
  </si>
  <si>
    <t xml:space="preserve">Ministerul Agriculturii si Dezvoltarii Rurale   </t>
  </si>
  <si>
    <t>Ministerul Mediului si Schimbărilor Climatice</t>
  </si>
  <si>
    <t>Ministerul Transporturilor</t>
  </si>
  <si>
    <t xml:space="preserve">Ministerul Educatiei Naţionale                   </t>
  </si>
  <si>
    <t xml:space="preserve">Ministerul Culturii </t>
  </si>
  <si>
    <t>Ministerul pentru Societatea Informaţională</t>
  </si>
  <si>
    <t>Ministerul Public</t>
  </si>
  <si>
    <t>Agenţia Naţională de Integritate</t>
  </si>
  <si>
    <t>Serviciul Român de Informaţii</t>
  </si>
  <si>
    <t>Serviciul de Informaţii Externe</t>
  </si>
  <si>
    <t>Serviciul de Protecţie şi Pază</t>
  </si>
  <si>
    <t>Serviciul de Telecomunicaţii Speciale</t>
  </si>
  <si>
    <t>Ministerul Economiei</t>
  </si>
  <si>
    <t>Academia Română</t>
  </si>
  <si>
    <t>Secretariatul de Stat pentru Problemele Revoluţionarilor din Decembrie 1989</t>
  </si>
  <si>
    <t>Oficiul Naţional de Prevenire şi Combaterea Spălării Banilor</t>
  </si>
  <si>
    <t>Oficiul Registrului National al Informatiilor Secrete de Stat</t>
  </si>
  <si>
    <t xml:space="preserve">Consiliul Naţional pentru Combaterea Discriminării </t>
  </si>
  <si>
    <t>Societatea Română de Televiziune</t>
  </si>
  <si>
    <t>Consiliul Superior al Magistraturii</t>
  </si>
  <si>
    <t>Autoritatea Electorală Permanentă</t>
  </si>
  <si>
    <t>Autoritatea Naţională de Supraveghere a Prelucrării Datelor cu Caracter Personal</t>
  </si>
  <si>
    <t>Consiliul Economic si Social</t>
  </si>
  <si>
    <t>Autoritatea pentru Administrarea Activelor Statului</t>
  </si>
  <si>
    <t>Ministerul Fondurilor Europene</t>
  </si>
  <si>
    <t>Ministerul Finanţelor Publice - Acţiuni Generale</t>
  </si>
  <si>
    <t xml:space="preserve">         EXECUŢIA BUGETULUI GENERAL CONSOLIDAT   </t>
  </si>
  <si>
    <t>Autoritatea Naţională pentru Restituirea Proprietăţilor</t>
  </si>
  <si>
    <t xml:space="preserve">   -pe anul 2014 -</t>
  </si>
  <si>
    <t>CHELTUIELI DE PERSONAL  2014</t>
  </si>
  <si>
    <t>Program 2014 actualizat</t>
  </si>
  <si>
    <t>Trimestrul I iniţial</t>
  </si>
  <si>
    <t>Trimestrul I actualizat</t>
  </si>
  <si>
    <t>Execuţie trimestrul I</t>
  </si>
  <si>
    <t>Program    2014       iniţial</t>
  </si>
  <si>
    <t>Grad de realizare trim.I 2014</t>
  </si>
  <si>
    <t>Program 2014 
iniţial</t>
  </si>
  <si>
    <t>Trimestrul I
iniţial</t>
  </si>
  <si>
    <t>Trimestrul I 
actualizat</t>
  </si>
  <si>
    <t>Program trim. I 2014</t>
  </si>
  <si>
    <t>Realizari trim. I 2014</t>
  </si>
  <si>
    <t>Program Trim. I</t>
  </si>
  <si>
    <t>Execuţie trim. I</t>
  </si>
  <si>
    <t>% din program trim.I</t>
  </si>
  <si>
    <t>Program           2014 
actualizat</t>
  </si>
  <si>
    <t xml:space="preserve">La modificarea prevederilor anuale şi trimestriale  la titlul "Cheltuieli de personal" au fost avute în vedere următoarele acte normative: </t>
  </si>
  <si>
    <t xml:space="preserve">Hotărâri ale Guvernului emise în temeiul art. 46 din Legea bugetului de stat pe anul 2014 nr. 356/2013, pentru plata titlurilor executorii prevăzute de Ordonanţa de urgenţă a Guvernului nr. 71/2009, Ordonanţa Guvernului nr. 17/2012, precum şi de Ordonanţa de urgenţă a Guvernului nr. 92/2012.  </t>
  </si>
  <si>
    <t xml:space="preserve">Hotărârea Guvernului nr. 103/2014 aprobarea bugetului şi a structurii cheltuielilor necesare pentru pregătirea, organizarea şi desfăsurarea alegerilor pentru membrii din România în Parlamentul European din anul 2014;
</t>
  </si>
  <si>
    <t>Hotărârea Guvernului nr.  259/2014 privind aprobarea măsurilor, a bugetului şi cheltuielilor necesare pentru pregătirea, organizarea şi desfăşurarea alegerilor parţiale pentru Camera Deputaţilor şi Senat din data de 25 mai 2014, a modelului timbrului autocolant, a modelelor listelor electorale, a modelului buletinului de vot, a modelelor ştampilelor electorale şi ale altor documente care vor fi utilizate la aceste alegeri, precum şi a condiţiilor şi duratei păstrării materialelor rezultate din procesul electoral;</t>
  </si>
  <si>
    <t xml:space="preserve">Ordonanţa de urgentă a Guvernului nr. 9/2014 pentru aprobarea unor măsuri de eficientizare a sistemului de gestionare a instrumentelor structurale;
</t>
  </si>
  <si>
    <t>(%)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</si>
</sst>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#,##0.000"/>
    <numFmt numFmtId="170" formatCode="0.0"/>
    <numFmt numFmtId="171" formatCode="#,##0.0000"/>
    <numFmt numFmtId="172" formatCode="0.0%"/>
    <numFmt numFmtId="173" formatCode="\$#,##0_);[Red]&quot;($&quot;#,##0\)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General_)"/>
    <numFmt numFmtId="180" formatCode="0.000_)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#."/>
    <numFmt numFmtId="188" formatCode="#,##0&quot; Kč&quot;;\-#,##0&quot; Kč&quot;"/>
    <numFmt numFmtId="189" formatCode="_-* #,##0.00&quot; Kč&quot;_-;\-* #,##0.00&quot; Kč&quot;_-;_-* \-??&quot; Kč&quot;_-;_-@_-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[&gt;=0.05]#,##0.0;[&lt;=-0.05]\-#,##0.0;?0.0"/>
    <numFmt numFmtId="197" formatCode="_-* #,##0&quot; Ft&quot;_-;\-* #,##0&quot; Ft&quot;_-;_-* &quot;- Ft&quot;_-;_-@_-"/>
    <numFmt numFmtId="198" formatCode="_-* #,##0.00&quot; Ft&quot;_-;\-* #,##0.00&quot; Ft&quot;_-;_-* \-??&quot; Ft&quot;_-;_-@_-"/>
    <numFmt numFmtId="199" formatCode="[Black]#,##0.0;[Black]\-#,##0.0;;"/>
    <numFmt numFmtId="200" formatCode="[Black][&gt;0.05]#,##0.0;[Black][&lt;-0.05]\-#,##0.0;;"/>
    <numFmt numFmtId="201" formatCode="[Black][&gt;0.5]#,##0;[Black][&lt;-0.5]\-#,##0;;"/>
    <numFmt numFmtId="202" formatCode="#,##0.0____"/>
    <numFmt numFmtId="203" formatCode="#\ ##0.0"/>
    <numFmt numFmtId="204" formatCode="mmmm\ yyyy"/>
    <numFmt numFmtId="205" formatCode="_-* #,##0&quot; к.&quot;_-;\-* #,##0&quot; к.&quot;_-;_-* &quot;- к.&quot;_-;_-@_-"/>
    <numFmt numFmtId="206" formatCode="_-* #,##0.00&quot; к.&quot;_-;\-* #,##0.00&quot; к.&quot;_-;_-* \-??&quot; к.&quot;_-;_-@_-"/>
    <numFmt numFmtId="207" formatCode="_-* #,##0\ _г_р_н_._-;\-* #,##0\ _г_р_н_._-;_-* &quot;- &quot;_г_р_н_._-;_-@_-"/>
    <numFmt numFmtId="208" formatCode="_-* #,##0.00\ _г_р_н_._-;\-* #,##0.00\ _г_р_н_._-;_-* \-??\ _г_р_н_._-;_-@_-"/>
    <numFmt numFmtId="209" formatCode="_-* #,##0\ _к_._-;\-* #,##0\ _к_._-;_-* &quot;- &quot;_к_._-;_-@_-"/>
    <numFmt numFmtId="210" formatCode="#,##0\ \ \ \ "/>
    <numFmt numFmtId="211" formatCode="#,##0.0_);\(#,##0.0\)"/>
    <numFmt numFmtId="212" formatCode="#,##0_);\(#,##0\)"/>
    <numFmt numFmtId="213" formatCode="#,##0.00_);\(#,##0.00\)"/>
    <numFmt numFmtId="214" formatCode="#,##0.000_);\(#,##0.00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00"/>
  </numFmts>
  <fonts count="8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8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9" fontId="4" fillId="0" borderId="0" applyFill="0" applyBorder="0" applyAlignment="0" applyProtection="0"/>
    <xf numFmtId="179" fontId="4" fillId="0" borderId="0" applyFill="0" applyBorder="0" applyAlignment="0" applyProtection="0"/>
    <xf numFmtId="173" fontId="1" fillId="0" borderId="0" applyFill="0" applyBorder="0" applyAlignment="0" applyProtection="0"/>
    <xf numFmtId="0" fontId="5" fillId="0" borderId="1">
      <alignment/>
      <protection hidden="1"/>
    </xf>
    <xf numFmtId="179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79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79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167" fontId="0" fillId="0" borderId="0" applyFont="0" applyFill="0" applyBorder="0" applyAlignment="0" applyProtection="0"/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80" fontId="21" fillId="0" borderId="0">
      <alignment/>
      <protection/>
    </xf>
    <xf numFmtId="165" fontId="0" fillId="0" borderId="0" applyFont="0" applyFill="0" applyBorder="0" applyAlignment="0" applyProtection="0"/>
    <xf numFmtId="169" fontId="22" fillId="0" borderId="0">
      <alignment horizontal="right" vertical="top"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0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4" fontId="1" fillId="0" borderId="0" applyFill="0" applyBorder="0" applyAlignment="0" applyProtection="0"/>
    <xf numFmtId="179" fontId="27" fillId="0" borderId="0">
      <alignment/>
      <protection/>
    </xf>
    <xf numFmtId="0" fontId="28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0" fontId="0" fillId="0" borderId="0" applyFill="0" applyBorder="0" applyAlignment="0" applyProtection="0"/>
    <xf numFmtId="1" fontId="1" fillId="0" borderId="0" applyFill="0" applyBorder="0" applyAlignment="0" applyProtection="0"/>
    <xf numFmtId="170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79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7" fontId="38" fillId="0" borderId="0">
      <alignment/>
      <protection locked="0"/>
    </xf>
    <xf numFmtId="187" fontId="38" fillId="0" borderId="0">
      <alignment/>
      <protection locked="0"/>
    </xf>
    <xf numFmtId="179" fontId="39" fillId="0" borderId="0" applyFill="0" applyBorder="0" applyAlignment="0" applyProtection="0"/>
    <xf numFmtId="179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8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79" fontId="34" fillId="23" borderId="0" applyBorder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79" fontId="43" fillId="0" borderId="0" applyFill="0" applyBorder="0" applyAlignment="0" applyProtection="0"/>
    <xf numFmtId="0" fontId="44" fillId="0" borderId="0">
      <alignment/>
      <protection/>
    </xf>
    <xf numFmtId="179" fontId="43" fillId="0" borderId="0" applyFill="0" applyBorder="0" applyAlignment="0" applyProtection="0"/>
    <xf numFmtId="168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79" fontId="47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19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1" fontId="1" fillId="0" borderId="0" applyFill="0" applyBorder="0" applyAlignment="0" applyProtection="0"/>
    <xf numFmtId="0" fontId="42" fillId="21" borderId="15" applyNumberFormat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0" fontId="23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0" fontId="22" fillId="0" borderId="0">
      <alignment/>
      <protection/>
    </xf>
    <xf numFmtId="179" fontId="55" fillId="0" borderId="0" applyFill="0" applyBorder="0" applyAlignment="0" applyProtection="0"/>
    <xf numFmtId="170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79" fontId="0" fillId="0" borderId="0">
      <alignment/>
      <protection/>
    </xf>
    <xf numFmtId="0" fontId="6" fillId="0" borderId="0" applyNumberFormat="0" applyFill="0" applyBorder="0" applyAlignment="0" applyProtection="0"/>
    <xf numFmtId="203" fontId="58" fillId="0" borderId="0" applyBorder="0">
      <alignment/>
      <protection/>
    </xf>
    <xf numFmtId="203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3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3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6" fillId="0" borderId="0" applyNumberFormat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18" applyFill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>
      <alignment horizontal="right"/>
      <protection/>
    </xf>
    <xf numFmtId="179" fontId="64" fillId="0" borderId="0" applyFill="0" applyBorder="0" applyAlignment="0" applyProtection="0"/>
    <xf numFmtId="179" fontId="65" fillId="0" borderId="0" applyFill="0" applyBorder="0" applyAlignment="0" applyProtection="0"/>
    <xf numFmtId="170" fontId="25" fillId="0" borderId="0">
      <alignment horizontal="right"/>
      <protection/>
    </xf>
    <xf numFmtId="0" fontId="66" fillId="0" borderId="0" applyProtection="0">
      <alignment/>
    </xf>
    <xf numFmtId="205" fontId="1" fillId="0" borderId="0" applyFill="0" applyBorder="0" applyAlignment="0" applyProtection="0"/>
    <xf numFmtId="206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79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179" fontId="70" fillId="0" borderId="0" applyFill="0" applyBorder="0" applyAlignment="0" applyProtection="0"/>
    <xf numFmtId="179" fontId="70" fillId="0" borderId="0" applyFill="0" applyBorder="0" applyAlignment="0" applyProtection="0"/>
    <xf numFmtId="2" fontId="66" fillId="0" borderId="0" applyProtection="0">
      <alignment/>
    </xf>
    <xf numFmtId="209" fontId="1" fillId="0" borderId="0" applyFill="0" applyBorder="0" applyAlignment="0" applyProtection="0"/>
    <xf numFmtId="208" fontId="1" fillId="0" borderId="0" applyFill="0" applyBorder="0" applyAlignment="0" applyProtection="0"/>
  </cellStyleXfs>
  <cellXfs count="243">
    <xf numFmtId="0" fontId="0" fillId="0" borderId="0" xfId="0" applyAlignment="1">
      <alignment/>
    </xf>
    <xf numFmtId="168" fontId="71" fillId="30" borderId="0" xfId="0" applyNumberFormat="1" applyFont="1" applyFill="1" applyAlignment="1" applyProtection="1">
      <alignment horizontal="center"/>
      <protection locked="0"/>
    </xf>
    <xf numFmtId="168" fontId="72" fillId="30" borderId="0" xfId="209" applyNumberFormat="1" applyFont="1" applyFill="1" applyBorder="1" applyAlignment="1">
      <alignment horizontal="right"/>
      <protection/>
    </xf>
    <xf numFmtId="168" fontId="72" fillId="30" borderId="0" xfId="0" applyNumberFormat="1" applyFont="1" applyFill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right"/>
      <protection locked="0"/>
    </xf>
    <xf numFmtId="168" fontId="71" fillId="30" borderId="0" xfId="0" applyNumberFormat="1" applyFont="1" applyFill="1" applyBorder="1" applyAlignment="1" applyProtection="1">
      <alignment horizontal="right"/>
      <protection locked="0"/>
    </xf>
    <xf numFmtId="168" fontId="71" fillId="30" borderId="20" xfId="0" applyNumberFormat="1" applyFont="1" applyFill="1" applyBorder="1" applyAlignment="1" applyProtection="1">
      <alignment horizontal="center"/>
      <protection locked="0"/>
    </xf>
    <xf numFmtId="168" fontId="73" fillId="30" borderId="0" xfId="0" applyNumberFormat="1" applyFont="1" applyFill="1" applyBorder="1" applyAlignment="1" applyProtection="1">
      <alignment horizontal="center"/>
      <protection locked="0"/>
    </xf>
    <xf numFmtId="168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1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horizontal="center" vertical="center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6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 locked="0"/>
    </xf>
    <xf numFmtId="168" fontId="72" fillId="8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wrapText="1" indent="4"/>
      <protection locked="0"/>
    </xf>
    <xf numFmtId="168" fontId="71" fillId="30" borderId="0" xfId="0" applyNumberFormat="1" applyFont="1" applyFill="1" applyBorder="1" applyAlignment="1" applyProtection="1">
      <alignment horizontal="left" indent="6"/>
      <protection locked="0"/>
    </xf>
    <xf numFmtId="168" fontId="71" fillId="30" borderId="0" xfId="0" applyNumberFormat="1" applyFont="1" applyFill="1" applyBorder="1" applyAlignment="1" applyProtection="1">
      <alignment vertical="center"/>
      <protection/>
    </xf>
    <xf numFmtId="168" fontId="71" fillId="30" borderId="0" xfId="0" applyNumberFormat="1" applyFont="1" applyFill="1" applyBorder="1" applyAlignment="1" applyProtection="1">
      <alignment horizontal="left" wrapText="1" indent="6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8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8" fontId="71" fillId="30" borderId="0" xfId="0" applyNumberFormat="1" applyFont="1" applyFill="1" applyBorder="1" applyAlignment="1" applyProtection="1">
      <alignment horizontal="left"/>
      <protection locked="0"/>
    </xf>
    <xf numFmtId="168" fontId="72" fillId="30" borderId="0" xfId="0" applyNumberFormat="1" applyFont="1" applyFill="1" applyBorder="1" applyAlignment="1" applyProtection="1">
      <alignment vertical="center"/>
      <protection locked="0"/>
    </xf>
    <xf numFmtId="168" fontId="72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>
      <alignment horizontal="left" vertical="center" indent="2"/>
    </xf>
    <xf numFmtId="168" fontId="72" fillId="30" borderId="0" xfId="0" applyNumberFormat="1" applyFont="1" applyFill="1" applyBorder="1" applyAlignment="1">
      <alignment vertical="center"/>
    </xf>
    <xf numFmtId="168" fontId="72" fillId="30" borderId="0" xfId="0" applyNumberFormat="1" applyFont="1" applyFill="1" applyBorder="1" applyAlignment="1" applyProtection="1">
      <alignment horizontal="left" vertical="center" indent="2"/>
      <protection/>
    </xf>
    <xf numFmtId="168" fontId="72" fillId="30" borderId="0" xfId="0" applyNumberFormat="1" applyFont="1" applyFill="1" applyBorder="1" applyAlignment="1" applyProtection="1">
      <alignment horizontal="left" wrapText="1"/>
      <protection locked="0"/>
    </xf>
    <xf numFmtId="168" fontId="72" fillId="30" borderId="0" xfId="0" applyNumberFormat="1" applyFont="1" applyFill="1" applyBorder="1" applyAlignment="1" applyProtection="1">
      <alignment horizontal="left" vertical="center" wrapText="1"/>
      <protection locked="0"/>
    </xf>
    <xf numFmtId="168" fontId="72" fillId="30" borderId="0" xfId="0" applyNumberFormat="1" applyFont="1" applyFill="1" applyBorder="1" applyAlignment="1" applyProtection="1">
      <alignment horizontal="left" wrapText="1" indent="1"/>
      <protection locked="0"/>
    </xf>
    <xf numFmtId="168" fontId="72" fillId="30" borderId="0" xfId="0" applyNumberFormat="1" applyFont="1" applyFill="1" applyBorder="1" applyAlignment="1" applyProtection="1">
      <alignment horizontal="left" indent="1"/>
      <protection/>
    </xf>
    <xf numFmtId="168" fontId="72" fillId="30" borderId="0" xfId="0" applyNumberFormat="1" applyFont="1" applyFill="1" applyBorder="1" applyAlignment="1">
      <alignment horizontal="right" vertical="center"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168" fontId="71" fillId="30" borderId="0" xfId="0" applyNumberFormat="1" applyFont="1" applyFill="1" applyBorder="1" applyAlignment="1" applyProtection="1">
      <alignment horizontal="left" wrapText="1" indent="4"/>
      <protection/>
    </xf>
    <xf numFmtId="168" fontId="71" fillId="30" borderId="0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Border="1" applyAlignment="1">
      <alignment horizontal="right" vertical="center"/>
    </xf>
    <xf numFmtId="168" fontId="71" fillId="30" borderId="0" xfId="0" applyNumberFormat="1" applyFont="1" applyFill="1" applyBorder="1" applyAlignment="1" applyProtection="1">
      <alignment horizontal="left" indent="4"/>
      <protection/>
    </xf>
    <xf numFmtId="168" fontId="71" fillId="30" borderId="0" xfId="0" applyNumberFormat="1" applyFont="1" applyFill="1" applyBorder="1" applyAlignment="1" applyProtection="1">
      <alignment horizontal="left" vertical="center" indent="4"/>
      <protection/>
    </xf>
    <xf numFmtId="168" fontId="72" fillId="30" borderId="0" xfId="0" applyNumberFormat="1" applyFont="1" applyFill="1" applyBorder="1" applyAlignment="1" applyProtection="1">
      <alignment horizontal="left" wrapText="1" indent="2"/>
      <protection/>
    </xf>
    <xf numFmtId="168" fontId="72" fillId="30" borderId="0" xfId="0" applyNumberFormat="1" applyFont="1" applyFill="1" applyBorder="1" applyAlignment="1" applyProtection="1">
      <alignment horizontal="right" vertical="center"/>
      <protection/>
    </xf>
    <xf numFmtId="168" fontId="72" fillId="30" borderId="0" xfId="0" applyNumberFormat="1" applyFont="1" applyFill="1" applyBorder="1" applyAlignment="1">
      <alignment horizontal="left" wrapText="1" indent="1"/>
    </xf>
    <xf numFmtId="168" fontId="72" fillId="30" borderId="0" xfId="0" applyNumberFormat="1" applyFont="1" applyFill="1" applyAlignment="1">
      <alignment horizontal="left" wrapText="1" indent="1"/>
    </xf>
    <xf numFmtId="168" fontId="72" fillId="30" borderId="0" xfId="0" applyNumberFormat="1" applyFont="1" applyFill="1" applyAlignment="1">
      <alignment horizontal="center" vertical="center"/>
    </xf>
    <xf numFmtId="168" fontId="72" fillId="30" borderId="0" xfId="0" applyNumberFormat="1" applyFont="1" applyFill="1" applyBorder="1" applyAlignment="1" applyProtection="1">
      <alignment horizontal="center" vertical="center"/>
      <protection/>
    </xf>
    <xf numFmtId="168" fontId="72" fillId="30" borderId="0" xfId="0" applyNumberFormat="1" applyFont="1" applyFill="1" applyBorder="1" applyAlignment="1">
      <alignment horizontal="center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168" fontId="76" fillId="30" borderId="0" xfId="0" applyNumberFormat="1" applyFont="1" applyFill="1" applyBorder="1" applyAlignment="1" applyProtection="1">
      <alignment horizontal="center" vertical="center"/>
      <protection locked="0"/>
    </xf>
    <xf numFmtId="168" fontId="71" fillId="0" borderId="0" xfId="0" applyNumberFormat="1" applyFont="1" applyFill="1" applyBorder="1" applyAlignment="1" applyProtection="1">
      <alignment horizontal="left" vertical="center"/>
      <protection locked="0"/>
    </xf>
    <xf numFmtId="168" fontId="72" fillId="30" borderId="0" xfId="0" applyNumberFormat="1" applyFont="1" applyFill="1" applyAlignment="1" applyProtection="1">
      <alignment horizontal="right"/>
      <protection locked="0"/>
    </xf>
    <xf numFmtId="168" fontId="71" fillId="30" borderId="0" xfId="0" applyNumberFormat="1" applyFont="1" applyFill="1" applyAlignment="1" applyProtection="1">
      <alignment horizontal="left"/>
      <protection locked="0"/>
    </xf>
    <xf numFmtId="168" fontId="73" fillId="30" borderId="0" xfId="0" applyNumberFormat="1" applyFont="1" applyFill="1" applyAlignment="1" applyProtection="1">
      <alignment horizontal="right"/>
      <protection locked="0"/>
    </xf>
    <xf numFmtId="171" fontId="71" fillId="30" borderId="0" xfId="0" applyNumberFormat="1" applyFont="1" applyFill="1" applyBorder="1" applyAlignment="1" applyProtection="1">
      <alignment horizontal="center"/>
      <protection locked="0"/>
    </xf>
    <xf numFmtId="0" fontId="72" fillId="30" borderId="21" xfId="209" applyFont="1" applyFill="1" applyBorder="1" applyAlignment="1">
      <alignment horizontal="center" vertical="center" wrapText="1"/>
      <protection/>
    </xf>
    <xf numFmtId="168" fontId="75" fillId="30" borderId="0" xfId="0" applyNumberFormat="1" applyFont="1" applyFill="1" applyBorder="1" applyAlignment="1" applyProtection="1">
      <alignment horizontal="center" vertical="center"/>
      <protection locked="0"/>
    </xf>
    <xf numFmtId="169" fontId="71" fillId="30" borderId="0" xfId="0" applyNumberFormat="1" applyFont="1" applyFill="1" applyBorder="1" applyAlignment="1" applyProtection="1">
      <alignment horizontal="center" vertical="center"/>
      <protection locked="0"/>
    </xf>
    <xf numFmtId="168" fontId="72" fillId="30" borderId="0" xfId="0" applyNumberFormat="1" applyFont="1" applyFill="1" applyBorder="1" applyAlignment="1" applyProtection="1">
      <alignment horizontal="left" indent="2"/>
      <protection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168" fontId="79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22" xfId="0" applyFont="1" applyFill="1" applyBorder="1" applyAlignment="1">
      <alignment horizontal="center"/>
    </xf>
    <xf numFmtId="170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8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22" xfId="0" applyNumberFormat="1" applyFill="1" applyBorder="1" applyAlignment="1">
      <alignment/>
    </xf>
    <xf numFmtId="170" fontId="0" fillId="0" borderId="22" xfId="0" applyNumberFormat="1" applyFill="1" applyBorder="1" applyAlignment="1">
      <alignment/>
    </xf>
    <xf numFmtId="170" fontId="0" fillId="0" borderId="22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211" applyFont="1">
      <alignment/>
      <protection/>
    </xf>
    <xf numFmtId="0" fontId="0" fillId="0" borderId="24" xfId="211" applyFont="1" applyBorder="1" applyAlignment="1">
      <alignment horizontal="center" vertical="center" wrapText="1"/>
      <protection/>
    </xf>
    <xf numFmtId="0" fontId="0" fillId="0" borderId="0" xfId="211" applyFont="1" applyAlignment="1">
      <alignment horizontal="center" vertical="center"/>
      <protection/>
    </xf>
    <xf numFmtId="168" fontId="0" fillId="0" borderId="24" xfId="211" applyNumberFormat="1" applyFont="1" applyBorder="1">
      <alignment/>
      <protection/>
    </xf>
    <xf numFmtId="168" fontId="0" fillId="0" borderId="24" xfId="226" applyNumberFormat="1" applyFont="1" applyBorder="1" applyAlignment="1">
      <alignment/>
    </xf>
    <xf numFmtId="172" fontId="0" fillId="0" borderId="24" xfId="226" applyNumberFormat="1" applyFont="1" applyBorder="1" applyAlignment="1">
      <alignment/>
    </xf>
    <xf numFmtId="168" fontId="0" fillId="0" borderId="0" xfId="211" applyNumberFormat="1" applyFont="1">
      <alignment/>
      <protection/>
    </xf>
    <xf numFmtId="3" fontId="0" fillId="0" borderId="0" xfId="211" applyNumberFormat="1" applyFont="1">
      <alignment/>
      <protection/>
    </xf>
    <xf numFmtId="168" fontId="79" fillId="30" borderId="25" xfId="0" applyNumberFormat="1" applyFont="1" applyFill="1" applyBorder="1" applyAlignment="1">
      <alignment/>
    </xf>
    <xf numFmtId="0" fontId="0" fillId="30" borderId="0" xfId="0" applyFont="1" applyFill="1" applyAlignment="1">
      <alignment horizontal="left"/>
    </xf>
    <xf numFmtId="0" fontId="0" fillId="30" borderId="26" xfId="0" applyFont="1" applyFill="1" applyBorder="1" applyAlignment="1">
      <alignment horizontal="center"/>
    </xf>
    <xf numFmtId="0" fontId="79" fillId="30" borderId="26" xfId="0" applyFont="1" applyFill="1" applyBorder="1" applyAlignment="1">
      <alignment/>
    </xf>
    <xf numFmtId="0" fontId="0" fillId="30" borderId="26" xfId="0" applyFont="1" applyFill="1" applyBorder="1" applyAlignment="1">
      <alignment/>
    </xf>
    <xf numFmtId="169" fontId="72" fillId="30" borderId="0" xfId="0" applyNumberFormat="1" applyFont="1" applyFill="1" applyBorder="1" applyAlignment="1" applyProtection="1">
      <alignment horizontal="center"/>
      <protection locked="0"/>
    </xf>
    <xf numFmtId="0" fontId="79" fillId="30" borderId="0" xfId="0" applyFont="1" applyFill="1" applyAlignment="1" quotePrefix="1">
      <alignment horizontal="center"/>
    </xf>
    <xf numFmtId="0" fontId="79" fillId="30" borderId="0" xfId="0" applyFont="1" applyFill="1" applyAlignment="1">
      <alignment horizontal="center"/>
    </xf>
    <xf numFmtId="0" fontId="79" fillId="30" borderId="25" xfId="0" applyFont="1" applyFill="1" applyBorder="1" applyAlignment="1">
      <alignment horizontal="center"/>
    </xf>
    <xf numFmtId="4" fontId="80" fillId="0" borderId="0" xfId="210" applyNumberFormat="1" applyFont="1" applyFill="1" applyBorder="1">
      <alignment/>
      <protection/>
    </xf>
    <xf numFmtId="0" fontId="80" fillId="0" borderId="0" xfId="210" applyFont="1" applyFill="1" applyBorder="1">
      <alignment/>
      <protection/>
    </xf>
    <xf numFmtId="0" fontId="81" fillId="0" borderId="0" xfId="210" applyFont="1" applyFill="1" applyBorder="1">
      <alignment/>
      <protection/>
    </xf>
    <xf numFmtId="0" fontId="81" fillId="0" borderId="0" xfId="210" applyFont="1" applyFill="1" applyBorder="1" applyAlignment="1">
      <alignment horizontal="center"/>
      <protection/>
    </xf>
    <xf numFmtId="168" fontId="71" fillId="30" borderId="0" xfId="0" applyNumberFormat="1" applyFont="1" applyFill="1" applyAlignment="1" applyProtection="1">
      <alignment wrapText="1"/>
      <protection locked="0"/>
    </xf>
    <xf numFmtId="168" fontId="71" fillId="30" borderId="0" xfId="0" applyNumberFormat="1" applyFont="1" applyFill="1" applyAlignment="1" applyProtection="1">
      <alignment horizontal="center" wrapText="1"/>
      <protection locked="0"/>
    </xf>
    <xf numFmtId="168" fontId="72" fillId="30" borderId="0" xfId="0" applyNumberFormat="1" applyFont="1" applyFill="1" applyBorder="1" applyAlignment="1" applyProtection="1">
      <alignment horizontal="right"/>
      <protection/>
    </xf>
    <xf numFmtId="168" fontId="72" fillId="30" borderId="0" xfId="0" applyNumberFormat="1" applyFont="1" applyFill="1" applyBorder="1" applyAlignment="1" applyProtection="1">
      <alignment vertical="center"/>
      <protection/>
    </xf>
    <xf numFmtId="168" fontId="72" fillId="30" borderId="0" xfId="0" applyNumberFormat="1" applyFont="1" applyFill="1" applyBorder="1" applyAlignment="1">
      <alignment horizontal="right" vertical="center"/>
    </xf>
    <xf numFmtId="172" fontId="75" fillId="30" borderId="0" xfId="0" applyNumberFormat="1" applyFont="1" applyFill="1" applyBorder="1" applyAlignment="1" applyProtection="1">
      <alignment horizontal="center" vertical="center"/>
      <protection locked="0"/>
    </xf>
    <xf numFmtId="172" fontId="72" fillId="30" borderId="0" xfId="0" applyNumberFormat="1" applyFont="1" applyFill="1" applyBorder="1" applyAlignment="1" applyProtection="1">
      <alignment horizontal="center" vertical="center"/>
      <protection/>
    </xf>
    <xf numFmtId="168" fontId="72" fillId="30" borderId="0" xfId="0" applyNumberFormat="1" applyFont="1" applyFill="1" applyBorder="1" applyAlignment="1" applyProtection="1">
      <alignment horizontal="center" vertical="center"/>
      <protection/>
    </xf>
    <xf numFmtId="168" fontId="72" fillId="30" borderId="0" xfId="0" applyNumberFormat="1" applyFont="1" applyFill="1" applyBorder="1" applyAlignment="1" applyProtection="1">
      <alignment horizontal="right"/>
      <protection locked="0"/>
    </xf>
    <xf numFmtId="0" fontId="81" fillId="30" borderId="0" xfId="210" applyFont="1" applyFill="1" applyBorder="1" applyAlignment="1">
      <alignment/>
      <protection/>
    </xf>
    <xf numFmtId="0" fontId="80" fillId="30" borderId="0" xfId="210" applyFont="1" applyFill="1" applyBorder="1" applyAlignment="1">
      <alignment vertical="top" wrapText="1"/>
      <protection/>
    </xf>
    <xf numFmtId="4" fontId="80" fillId="30" borderId="0" xfId="210" applyNumberFormat="1" applyFont="1" applyFill="1" applyBorder="1">
      <alignment/>
      <protection/>
    </xf>
    <xf numFmtId="0" fontId="80" fillId="30" borderId="0" xfId="210" applyFont="1" applyFill="1" applyBorder="1">
      <alignment/>
      <protection/>
    </xf>
    <xf numFmtId="0" fontId="81" fillId="30" borderId="0" xfId="210" applyFont="1" applyFill="1" applyBorder="1">
      <alignment/>
      <protection/>
    </xf>
    <xf numFmtId="3" fontId="80" fillId="30" borderId="0" xfId="210" applyNumberFormat="1" applyFont="1" applyFill="1" applyBorder="1">
      <alignment/>
      <protection/>
    </xf>
    <xf numFmtId="0" fontId="79" fillId="30" borderId="0" xfId="210" applyFont="1" applyFill="1" applyBorder="1">
      <alignment/>
      <protection/>
    </xf>
    <xf numFmtId="0" fontId="80" fillId="30" borderId="0" xfId="210" applyFont="1" applyFill="1" applyBorder="1" applyAlignment="1">
      <alignment horizontal="center"/>
      <protection/>
    </xf>
    <xf numFmtId="0" fontId="0" fillId="0" borderId="27" xfId="211" applyFont="1" applyBorder="1" applyAlignment="1">
      <alignment horizontal="center" vertical="center" wrapText="1"/>
      <protection/>
    </xf>
    <xf numFmtId="168" fontId="0" fillId="0" borderId="27" xfId="211" applyNumberFormat="1" applyFont="1" applyBorder="1">
      <alignment/>
      <protection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top" wrapText="1"/>
    </xf>
    <xf numFmtId="0" fontId="83" fillId="30" borderId="0" xfId="0" applyFont="1" applyFill="1" applyBorder="1" applyAlignment="1">
      <alignment/>
    </xf>
    <xf numFmtId="0" fontId="22" fillId="30" borderId="0" xfId="210" applyFont="1" applyFill="1" applyBorder="1">
      <alignment/>
      <protection/>
    </xf>
    <xf numFmtId="0" fontId="0" fillId="31" borderId="0" xfId="211" applyFont="1" applyFill="1">
      <alignment/>
      <protection/>
    </xf>
    <xf numFmtId="0" fontId="0" fillId="31" borderId="0" xfId="211" applyFont="1" applyFill="1" applyAlignment="1">
      <alignment horizontal="right"/>
      <protection/>
    </xf>
    <xf numFmtId="49" fontId="0" fillId="31" borderId="0" xfId="0" applyNumberFormat="1" applyFont="1" applyFill="1" applyBorder="1" applyAlignment="1" applyProtection="1">
      <alignment horizontal="right"/>
      <protection locked="0"/>
    </xf>
    <xf numFmtId="168" fontId="72" fillId="32" borderId="0" xfId="0" applyNumberFormat="1" applyFont="1" applyFill="1" applyBorder="1" applyAlignment="1" applyProtection="1">
      <alignment horizontal="left" vertical="center"/>
      <protection locked="0"/>
    </xf>
    <xf numFmtId="168" fontId="72" fillId="32" borderId="0" xfId="0" applyNumberFormat="1" applyFont="1" applyFill="1" applyBorder="1" applyAlignment="1" applyProtection="1">
      <alignment vertical="center"/>
      <protection locked="0"/>
    </xf>
    <xf numFmtId="168" fontId="72" fillId="32" borderId="0" xfId="0" applyNumberFormat="1" applyFont="1" applyFill="1" applyBorder="1" applyAlignment="1">
      <alignment vertical="center"/>
    </xf>
    <xf numFmtId="168" fontId="72" fillId="32" borderId="26" xfId="0" applyNumberFormat="1" applyFont="1" applyFill="1" applyBorder="1" applyAlignment="1" applyProtection="1">
      <alignment horizontal="left" vertical="center"/>
      <protection/>
    </xf>
    <xf numFmtId="168" fontId="72" fillId="33" borderId="0" xfId="0" applyNumberFormat="1" applyFont="1" applyFill="1" applyBorder="1" applyAlignment="1" applyProtection="1">
      <alignment horizontal="left" vertical="center"/>
      <protection locked="0"/>
    </xf>
    <xf numFmtId="168" fontId="72" fillId="33" borderId="0" xfId="0" applyNumberFormat="1" applyFont="1" applyFill="1" applyBorder="1" applyAlignment="1" applyProtection="1">
      <alignment horizontal="right" vertical="center"/>
      <protection locked="0"/>
    </xf>
    <xf numFmtId="168" fontId="74" fillId="30" borderId="26" xfId="0" applyNumberFormat="1" applyFont="1" applyFill="1" applyBorder="1" applyAlignment="1" applyProtection="1">
      <alignment/>
      <protection locked="0"/>
    </xf>
    <xf numFmtId="49" fontId="71" fillId="30" borderId="26" xfId="0" applyNumberFormat="1" applyFont="1" applyFill="1" applyBorder="1" applyAlignment="1" applyProtection="1">
      <alignment horizontal="right"/>
      <protection locked="0"/>
    </xf>
    <xf numFmtId="0" fontId="72" fillId="30" borderId="22" xfId="209" applyFont="1" applyFill="1" applyBorder="1" applyAlignment="1" quotePrefix="1">
      <alignment horizontal="center" vertical="center" wrapText="1"/>
      <protection/>
    </xf>
    <xf numFmtId="168" fontId="73" fillId="30" borderId="28" xfId="0" applyNumberFormat="1" applyFont="1" applyFill="1" applyBorder="1" applyAlignment="1" applyProtection="1">
      <alignment horizontal="center"/>
      <protection locked="0"/>
    </xf>
    <xf numFmtId="0" fontId="24" fillId="0" borderId="28" xfId="209" applyFont="1" applyFill="1" applyBorder="1" applyAlignment="1">
      <alignment horizontal="center"/>
      <protection/>
    </xf>
    <xf numFmtId="168" fontId="24" fillId="30" borderId="28" xfId="0" applyNumberFormat="1" applyFont="1" applyFill="1" applyBorder="1" applyAlignment="1" applyProtection="1">
      <alignment horizontal="center" wrapText="1"/>
      <protection locked="0"/>
    </xf>
    <xf numFmtId="0" fontId="24" fillId="0" borderId="28" xfId="209" applyFont="1" applyFill="1" applyBorder="1" applyAlignment="1">
      <alignment horizontal="center" wrapText="1"/>
      <protection/>
    </xf>
    <xf numFmtId="0" fontId="0" fillId="34" borderId="2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9" xfId="0" applyFill="1" applyBorder="1" applyAlignment="1">
      <alignment/>
    </xf>
    <xf numFmtId="0" fontId="79" fillId="32" borderId="22" xfId="0" applyFont="1" applyFill="1" applyBorder="1" applyAlignment="1">
      <alignment/>
    </xf>
    <xf numFmtId="0" fontId="79" fillId="32" borderId="22" xfId="0" applyFont="1" applyFill="1" applyBorder="1" applyAlignment="1">
      <alignment/>
    </xf>
    <xf numFmtId="170" fontId="79" fillId="30" borderId="26" xfId="0" applyNumberFormat="1" applyFont="1" applyFill="1" applyBorder="1" applyAlignment="1">
      <alignment/>
    </xf>
    <xf numFmtId="168" fontId="79" fillId="30" borderId="26" xfId="0" applyNumberFormat="1" applyFont="1" applyFill="1" applyBorder="1" applyAlignment="1">
      <alignment/>
    </xf>
    <xf numFmtId="168" fontId="79" fillId="30" borderId="0" xfId="0" applyNumberFormat="1" applyFont="1" applyFill="1" applyAlignment="1">
      <alignment/>
    </xf>
    <xf numFmtId="168" fontId="0" fillId="30" borderId="0" xfId="0" applyNumberFormat="1" applyFont="1" applyFill="1" applyAlignment="1">
      <alignment/>
    </xf>
    <xf numFmtId="168" fontId="79" fillId="30" borderId="0" xfId="0" applyNumberFormat="1" applyFont="1" applyFill="1" applyBorder="1" applyAlignment="1">
      <alignment/>
    </xf>
    <xf numFmtId="0" fontId="0" fillId="31" borderId="0" xfId="0" applyFill="1" applyAlignment="1">
      <alignment/>
    </xf>
    <xf numFmtId="0" fontId="0" fillId="31" borderId="0" xfId="0" applyFill="1" applyAlignment="1">
      <alignment horizontal="right"/>
    </xf>
    <xf numFmtId="0" fontId="0" fillId="31" borderId="22" xfId="0" applyFill="1" applyBorder="1" applyAlignment="1">
      <alignment/>
    </xf>
    <xf numFmtId="0" fontId="0" fillId="31" borderId="22" xfId="0" applyFill="1" applyBorder="1" applyAlignment="1">
      <alignment horizontal="right"/>
    </xf>
    <xf numFmtId="0" fontId="79" fillId="34" borderId="0" xfId="0" applyFont="1" applyFill="1" applyBorder="1" applyAlignment="1">
      <alignment horizontal="center"/>
    </xf>
    <xf numFmtId="0" fontId="79" fillId="34" borderId="22" xfId="0" applyFont="1" applyFill="1" applyBorder="1" applyAlignment="1">
      <alignment/>
    </xf>
    <xf numFmtId="0" fontId="79" fillId="34" borderId="29" xfId="0" applyFont="1" applyFill="1" applyBorder="1" applyAlignment="1">
      <alignment horizontal="center"/>
    </xf>
    <xf numFmtId="0" fontId="79" fillId="35" borderId="30" xfId="211" applyFont="1" applyFill="1" applyBorder="1" applyAlignment="1">
      <alignment horizontal="center" vertical="center" wrapText="1"/>
      <protection/>
    </xf>
    <xf numFmtId="0" fontId="79" fillId="35" borderId="30" xfId="211" applyFont="1" applyFill="1" applyBorder="1" applyAlignment="1">
      <alignment horizontal="center" vertical="center" wrapText="1"/>
      <protection/>
    </xf>
    <xf numFmtId="0" fontId="72" fillId="35" borderId="30" xfId="209" applyFont="1" applyFill="1" applyBorder="1" applyAlignment="1">
      <alignment horizontal="center" vertical="center" wrapText="1"/>
      <protection/>
    </xf>
    <xf numFmtId="0" fontId="81" fillId="31" borderId="0" xfId="210" applyFont="1" applyFill="1" applyBorder="1" applyAlignment="1">
      <alignment vertical="top" wrapText="1"/>
      <protection/>
    </xf>
    <xf numFmtId="0" fontId="79" fillId="31" borderId="0" xfId="210" applyFont="1" applyFill="1" applyBorder="1" applyAlignment="1">
      <alignment horizontal="left" vertical="center"/>
      <protection/>
    </xf>
    <xf numFmtId="3" fontId="79" fillId="31" borderId="0" xfId="210" applyNumberFormat="1" applyFont="1" applyFill="1" applyBorder="1" applyAlignment="1">
      <alignment horizontal="right" vertical="center" wrapText="1"/>
      <protection/>
    </xf>
    <xf numFmtId="3" fontId="79" fillId="31" borderId="0" xfId="210" applyNumberFormat="1" applyFont="1" applyFill="1" applyBorder="1" applyAlignment="1">
      <alignment horizontal="right" vertical="center"/>
      <protection/>
    </xf>
    <xf numFmtId="172" fontId="0" fillId="31" borderId="0" xfId="224" applyNumberFormat="1" applyFont="1" applyFill="1" applyBorder="1" applyAlignment="1">
      <alignment horizontal="right" vertical="center"/>
    </xf>
    <xf numFmtId="0" fontId="0" fillId="31" borderId="0" xfId="210" applyFont="1" applyFill="1" applyBorder="1" applyAlignment="1">
      <alignment horizontal="center"/>
      <protection/>
    </xf>
    <xf numFmtId="0" fontId="0" fillId="31" borderId="0" xfId="210" applyFont="1" applyFill="1" applyBorder="1" applyAlignment="1">
      <alignment horizontal="left" vertical="center" wrapText="1"/>
      <protection/>
    </xf>
    <xf numFmtId="3" fontId="0" fillId="31" borderId="0" xfId="210" applyNumberFormat="1" applyFont="1" applyFill="1" applyBorder="1" applyAlignment="1">
      <alignment horizontal="right" vertical="center"/>
      <protection/>
    </xf>
    <xf numFmtId="0" fontId="0" fillId="31" borderId="0" xfId="210" applyFont="1" applyFill="1" applyBorder="1" applyAlignment="1">
      <alignment horizontal="center" vertical="top"/>
      <protection/>
    </xf>
    <xf numFmtId="0" fontId="81" fillId="31" borderId="31" xfId="210" applyFont="1" applyFill="1" applyBorder="1" applyAlignment="1">
      <alignment horizontal="center"/>
      <protection/>
    </xf>
    <xf numFmtId="49" fontId="81" fillId="31" borderId="31" xfId="210" applyNumberFormat="1" applyFont="1" applyFill="1" applyBorder="1" applyAlignment="1" quotePrefix="1">
      <alignment horizontal="center" vertical="top" wrapText="1"/>
      <protection/>
    </xf>
    <xf numFmtId="49" fontId="81" fillId="31" borderId="31" xfId="210" applyNumberFormat="1" applyFont="1" applyFill="1" applyBorder="1" applyAlignment="1">
      <alignment horizontal="center" vertical="top" wrapText="1"/>
      <protection/>
    </xf>
    <xf numFmtId="49" fontId="81" fillId="31" borderId="31" xfId="210" applyNumberFormat="1" applyFont="1" applyFill="1" applyBorder="1" applyAlignment="1">
      <alignment horizontal="center"/>
      <protection/>
    </xf>
    <xf numFmtId="0" fontId="0" fillId="31" borderId="26" xfId="210" applyFont="1" applyFill="1" applyBorder="1" applyAlignment="1">
      <alignment horizontal="center"/>
      <protection/>
    </xf>
    <xf numFmtId="0" fontId="0" fillId="31" borderId="26" xfId="210" applyFont="1" applyFill="1" applyBorder="1" applyAlignment="1">
      <alignment horizontal="left" vertical="center" wrapText="1"/>
      <protection/>
    </xf>
    <xf numFmtId="3" fontId="0" fillId="31" borderId="26" xfId="210" applyNumberFormat="1" applyFont="1" applyFill="1" applyBorder="1" applyAlignment="1">
      <alignment horizontal="right" vertical="center"/>
      <protection/>
    </xf>
    <xf numFmtId="49" fontId="0" fillId="31" borderId="26" xfId="210" applyNumberFormat="1" applyFont="1" applyFill="1" applyBorder="1" applyAlignment="1">
      <alignment horizontal="right" vertical="center"/>
      <protection/>
    </xf>
    <xf numFmtId="0" fontId="84" fillId="0" borderId="32" xfId="0" applyFont="1" applyBorder="1" applyAlignment="1">
      <alignment horizontal="justify" wrapText="1"/>
    </xf>
    <xf numFmtId="0" fontId="84" fillId="0" borderId="33" xfId="0" applyFont="1" applyBorder="1" applyAlignment="1">
      <alignment horizontal="justify" wrapText="1"/>
    </xf>
    <xf numFmtId="0" fontId="0" fillId="31" borderId="0" xfId="211" applyFont="1" applyFill="1" applyBorder="1" applyAlignment="1">
      <alignment vertical="center"/>
      <protection/>
    </xf>
    <xf numFmtId="0" fontId="0" fillId="31" borderId="0" xfId="211" applyFont="1" applyFill="1" applyBorder="1" applyAlignment="1">
      <alignment vertical="center" wrapText="1"/>
      <protection/>
    </xf>
    <xf numFmtId="0" fontId="79" fillId="31" borderId="26" xfId="211" applyFont="1" applyFill="1" applyBorder="1" applyAlignment="1">
      <alignment vertical="center"/>
      <protection/>
    </xf>
    <xf numFmtId="0" fontId="0" fillId="31" borderId="0" xfId="210" applyFont="1" applyFill="1" applyBorder="1" applyAlignment="1">
      <alignment horizontal="center" vertical="center"/>
      <protection/>
    </xf>
    <xf numFmtId="0" fontId="80" fillId="31" borderId="0" xfId="210" applyFont="1" applyFill="1" applyBorder="1">
      <alignment/>
      <protection/>
    </xf>
    <xf numFmtId="3" fontId="80" fillId="31" borderId="0" xfId="210" applyNumberFormat="1" applyFont="1" applyFill="1" applyBorder="1">
      <alignment/>
      <protection/>
    </xf>
    <xf numFmtId="0" fontId="34" fillId="31" borderId="0" xfId="0" applyFont="1" applyFill="1" applyBorder="1" applyAlignment="1">
      <alignment/>
    </xf>
    <xf numFmtId="0" fontId="80" fillId="31" borderId="0" xfId="210" applyFont="1" applyFill="1" applyBorder="1">
      <alignment/>
      <protection/>
    </xf>
    <xf numFmtId="3" fontId="85" fillId="31" borderId="0" xfId="0" applyNumberFormat="1" applyFont="1" applyFill="1" applyBorder="1" applyAlignment="1">
      <alignment/>
    </xf>
    <xf numFmtId="0" fontId="85" fillId="31" borderId="0" xfId="0" applyFont="1" applyFill="1" applyBorder="1" applyAlignment="1">
      <alignment/>
    </xf>
    <xf numFmtId="0" fontId="22" fillId="31" borderId="0" xfId="210" applyFont="1" applyFill="1" applyBorder="1">
      <alignment/>
      <protection/>
    </xf>
    <xf numFmtId="0" fontId="83" fillId="31" borderId="0" xfId="0" applyFont="1" applyFill="1" applyBorder="1" applyAlignment="1">
      <alignment/>
    </xf>
    <xf numFmtId="0" fontId="34" fillId="31" borderId="0" xfId="0" applyFont="1" applyFill="1" applyBorder="1" applyAlignment="1">
      <alignment vertical="top" wrapText="1"/>
    </xf>
    <xf numFmtId="172" fontId="71" fillId="30" borderId="0" xfId="222" applyNumberFormat="1" applyFont="1" applyFill="1" applyBorder="1" applyAlignment="1" applyProtection="1">
      <alignment horizontal="right"/>
      <protection locked="0"/>
    </xf>
    <xf numFmtId="172" fontId="72" fillId="30" borderId="0" xfId="222" applyNumberFormat="1" applyFont="1" applyFill="1" applyBorder="1" applyAlignment="1" applyProtection="1">
      <alignment vertical="center"/>
      <protection locked="0"/>
    </xf>
    <xf numFmtId="172" fontId="72" fillId="30" borderId="0" xfId="0" applyNumberFormat="1" applyFont="1" applyFill="1" applyBorder="1" applyAlignment="1" applyProtection="1">
      <alignment horizontal="right" vertical="center"/>
      <protection/>
    </xf>
    <xf numFmtId="172" fontId="71" fillId="30" borderId="0" xfId="0" applyNumberFormat="1" applyFont="1" applyFill="1" applyBorder="1" applyAlignment="1" applyProtection="1">
      <alignment horizontal="right" vertical="center"/>
      <protection/>
    </xf>
    <xf numFmtId="172" fontId="72" fillId="32" borderId="0" xfId="222" applyNumberFormat="1" applyFont="1" applyFill="1" applyBorder="1" applyAlignment="1" applyProtection="1">
      <alignment vertical="center"/>
      <protection locked="0"/>
    </xf>
    <xf numFmtId="168" fontId="72" fillId="32" borderId="26" xfId="0" applyNumberFormat="1" applyFont="1" applyFill="1" applyBorder="1" applyAlignment="1" applyProtection="1">
      <alignment horizontal="right" vertical="center"/>
      <protection/>
    </xf>
    <xf numFmtId="168" fontId="71" fillId="30" borderId="0" xfId="0" applyNumberFormat="1" applyFont="1" applyFill="1" applyAlignment="1" applyProtection="1" quotePrefix="1">
      <alignment horizontal="right" vertical="center"/>
      <protection locked="0"/>
    </xf>
    <xf numFmtId="168" fontId="72" fillId="30" borderId="0" xfId="0" applyNumberFormat="1" applyFont="1" applyFill="1" applyAlignment="1" applyProtection="1">
      <alignment horizontal="right" vertical="center"/>
      <protection locked="0"/>
    </xf>
    <xf numFmtId="168" fontId="71" fillId="30" borderId="0" xfId="0" applyNumberFormat="1" applyFont="1" applyFill="1" applyBorder="1" applyAlignment="1" applyProtection="1">
      <alignment horizontal="right" vertical="center"/>
      <protection locked="0"/>
    </xf>
    <xf numFmtId="4" fontId="72" fillId="32" borderId="26" xfId="0" applyNumberFormat="1" applyFont="1" applyFill="1" applyBorder="1" applyAlignment="1" applyProtection="1">
      <alignment horizontal="right" vertical="center"/>
      <protection/>
    </xf>
    <xf numFmtId="172" fontId="72" fillId="32" borderId="26" xfId="222" applyNumberFormat="1" applyFont="1" applyFill="1" applyBorder="1" applyAlignment="1" applyProtection="1">
      <alignment horizontal="right" vertical="center"/>
      <protection/>
    </xf>
    <xf numFmtId="172" fontId="72" fillId="32" borderId="0" xfId="222" applyNumberFormat="1" applyFont="1" applyFill="1" applyBorder="1" applyAlignment="1">
      <alignment vertical="center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68" fontId="86" fillId="32" borderId="22" xfId="0" applyNumberFormat="1" applyFont="1" applyFill="1" applyBorder="1" applyAlignment="1">
      <alignment/>
    </xf>
    <xf numFmtId="0" fontId="72" fillId="31" borderId="0" xfId="0" applyFont="1" applyFill="1" applyAlignment="1">
      <alignment horizontal="center"/>
    </xf>
    <xf numFmtId="0" fontId="72" fillId="31" borderId="0" xfId="0" applyFont="1" applyFill="1" applyAlignment="1">
      <alignment horizontal="center" wrapText="1"/>
    </xf>
    <xf numFmtId="0" fontId="78" fillId="31" borderId="0" xfId="0" applyFont="1" applyFill="1" applyAlignment="1">
      <alignment horizontal="center"/>
    </xf>
    <xf numFmtId="168" fontId="71" fillId="30" borderId="0" xfId="0" applyNumberFormat="1" applyFont="1" applyFill="1" applyAlignment="1" applyProtection="1">
      <alignment horizontal="left" wrapText="1"/>
      <protection locked="0"/>
    </xf>
    <xf numFmtId="0" fontId="73" fillId="32" borderId="0" xfId="0" applyFont="1" applyFill="1" applyBorder="1" applyAlignment="1" quotePrefix="1">
      <alignment horizontal="center" vertical="center" wrapText="1"/>
    </xf>
    <xf numFmtId="0" fontId="73" fillId="32" borderId="0" xfId="0" applyFont="1" applyFill="1" applyBorder="1" applyAlignment="1">
      <alignment horizontal="center" vertical="center" wrapText="1"/>
    </xf>
    <xf numFmtId="0" fontId="72" fillId="30" borderId="21" xfId="209" applyFont="1" applyFill="1" applyBorder="1" applyAlignment="1">
      <alignment horizontal="center" vertical="center" wrapText="1"/>
      <protection/>
    </xf>
    <xf numFmtId="0" fontId="0" fillId="30" borderId="21" xfId="0" applyFont="1" applyFill="1" applyBorder="1" applyAlignment="1">
      <alignment wrapText="1"/>
    </xf>
    <xf numFmtId="168" fontId="72" fillId="30" borderId="21" xfId="0" applyNumberFormat="1" applyFont="1" applyFill="1" applyBorder="1" applyAlignment="1">
      <alignment horizontal="center" vertical="center" wrapText="1"/>
    </xf>
    <xf numFmtId="168" fontId="72" fillId="30" borderId="21" xfId="0" applyNumberFormat="1" applyFont="1" applyFill="1" applyBorder="1" applyAlignment="1" quotePrefix="1">
      <alignment horizontal="center" vertical="center" wrapText="1"/>
    </xf>
    <xf numFmtId="0" fontId="72" fillId="31" borderId="0" xfId="211" applyFont="1" applyFill="1" applyAlignment="1">
      <alignment horizontal="center" wrapText="1"/>
      <protection/>
    </xf>
    <xf numFmtId="0" fontId="72" fillId="31" borderId="0" xfId="0" applyFont="1" applyFill="1" applyAlignment="1">
      <alignment horizontal="center" wrapText="1"/>
    </xf>
    <xf numFmtId="0" fontId="72" fillId="30" borderId="0" xfId="210" applyFont="1" applyFill="1" applyBorder="1" applyAlignment="1">
      <alignment horizontal="center" wrapText="1"/>
      <protection/>
    </xf>
    <xf numFmtId="0" fontId="71" fillId="30" borderId="0" xfId="0" applyFont="1" applyFill="1" applyAlignment="1">
      <alignment wrapText="1"/>
    </xf>
    <xf numFmtId="0" fontId="81" fillId="30" borderId="0" xfId="210" applyFont="1" applyFill="1" applyBorder="1" applyAlignment="1">
      <alignment horizontal="center"/>
      <protection/>
    </xf>
    <xf numFmtId="0" fontId="81" fillId="36" borderId="20" xfId="210" applyFont="1" applyFill="1" applyBorder="1" applyAlignment="1">
      <alignment horizontal="center" vertical="center" wrapText="1"/>
      <protection/>
    </xf>
    <xf numFmtId="0" fontId="81" fillId="36" borderId="22" xfId="210" applyFont="1" applyFill="1" applyBorder="1" applyAlignment="1">
      <alignment horizontal="center" vertical="center" wrapText="1"/>
      <protection/>
    </xf>
    <xf numFmtId="0" fontId="81" fillId="36" borderId="20" xfId="210" applyFont="1" applyFill="1" applyBorder="1" applyAlignment="1">
      <alignment horizontal="center" vertical="center"/>
      <protection/>
    </xf>
    <xf numFmtId="0" fontId="81" fillId="36" borderId="22" xfId="210" applyFont="1" applyFill="1" applyBorder="1" applyAlignment="1">
      <alignment horizontal="center" vertical="center"/>
      <protection/>
    </xf>
    <xf numFmtId="4" fontId="81" fillId="36" borderId="21" xfId="210" applyNumberFormat="1" applyFont="1" applyFill="1" applyBorder="1" applyAlignment="1">
      <alignment horizontal="center" vertical="top" wrapText="1"/>
      <protection/>
    </xf>
    <xf numFmtId="4" fontId="81" fillId="36" borderId="23" xfId="210" applyNumberFormat="1" applyFont="1" applyFill="1" applyBorder="1" applyAlignment="1">
      <alignment horizontal="center" vertical="top" wrapText="1"/>
      <protection/>
    </xf>
    <xf numFmtId="0" fontId="83" fillId="30" borderId="0" xfId="0" applyFont="1" applyFill="1" applyBorder="1" applyAlignment="1">
      <alignment horizontal="left" vertical="center" wrapText="1"/>
    </xf>
    <xf numFmtId="4" fontId="81" fillId="36" borderId="20" xfId="210" applyNumberFormat="1" applyFont="1" applyFill="1" applyBorder="1" applyAlignment="1">
      <alignment horizontal="center" vertical="center" wrapText="1"/>
      <protection/>
    </xf>
    <xf numFmtId="4" fontId="81" fillId="36" borderId="22" xfId="210" applyNumberFormat="1" applyFont="1" applyFill="1" applyBorder="1" applyAlignment="1">
      <alignment horizontal="center" vertical="center" wrapText="1"/>
      <protection/>
    </xf>
    <xf numFmtId="0" fontId="34" fillId="31" borderId="0" xfId="0" applyFont="1" applyFill="1" applyBorder="1" applyAlignment="1">
      <alignment horizontal="left" vertical="top" wrapText="1"/>
    </xf>
    <xf numFmtId="0" fontId="81" fillId="36" borderId="21" xfId="210" applyFont="1" applyFill="1" applyBorder="1" applyAlignment="1">
      <alignment horizontal="center" vertical="top" wrapText="1"/>
      <protection/>
    </xf>
    <xf numFmtId="0" fontId="81" fillId="36" borderId="23" xfId="210" applyFont="1" applyFill="1" applyBorder="1" applyAlignment="1">
      <alignment horizontal="center" vertical="top" wrapText="1"/>
      <protection/>
    </xf>
    <xf numFmtId="168" fontId="0" fillId="31" borderId="0" xfId="211" applyNumberFormat="1" applyFont="1" applyFill="1" applyBorder="1" applyAlignment="1">
      <alignment vertical="center"/>
      <protection/>
    </xf>
    <xf numFmtId="168" fontId="41" fillId="31" borderId="0" xfId="211" applyNumberFormat="1" applyFont="1" applyFill="1" applyBorder="1" applyAlignment="1">
      <alignment vertical="center"/>
      <protection/>
    </xf>
    <xf numFmtId="168" fontId="87" fillId="31" borderId="0" xfId="211" applyNumberFormat="1" applyFont="1" applyFill="1" applyBorder="1" applyAlignment="1">
      <alignment vertical="center"/>
      <protection/>
    </xf>
    <xf numFmtId="168" fontId="79" fillId="31" borderId="26" xfId="211" applyNumberFormat="1" applyFont="1" applyFill="1" applyBorder="1" applyAlignment="1">
      <alignment vertical="center"/>
      <protection/>
    </xf>
    <xf numFmtId="168" fontId="82" fillId="31" borderId="26" xfId="211" applyNumberFormat="1" applyFont="1" applyFill="1" applyBorder="1" applyAlignment="1">
      <alignment vertical="center"/>
      <protection/>
    </xf>
    <xf numFmtId="168" fontId="79" fillId="31" borderId="26" xfId="211" applyNumberFormat="1" applyFont="1" applyFill="1" applyBorder="1" applyAlignment="1">
      <alignment vertical="center"/>
      <protection/>
    </xf>
    <xf numFmtId="172" fontId="0" fillId="31" borderId="0" xfId="225" applyNumberFormat="1" applyFont="1" applyFill="1" applyBorder="1" applyAlignment="1">
      <alignment vertical="center"/>
    </xf>
    <xf numFmtId="172" fontId="79" fillId="31" borderId="26" xfId="225" applyNumberFormat="1" applyFont="1" applyFill="1" applyBorder="1" applyAlignment="1">
      <alignment vertical="center"/>
    </xf>
  </cellXfs>
  <cellStyles count="296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satisfaisant" xfId="168"/>
    <cellStyle name="Intrare" xfId="169"/>
    <cellStyle name="Ioe?uaaaoayny aeia?nnueea" xfId="170"/>
    <cellStyle name="Îáû÷íûé_AMD" xfId="171"/>
    <cellStyle name="Îòêðûâàâøàÿñÿ ãèïåðññûëêà" xfId="172"/>
    <cellStyle name="Label" xfId="173"/>
    <cellStyle name="leftli - Style3" xfId="174"/>
    <cellStyle name="Linked Cell" xfId="175"/>
    <cellStyle name="MacroCode" xfId="176"/>
    <cellStyle name="Már látott hiperhivatkozás" xfId="177"/>
    <cellStyle name="Měna0" xfId="178"/>
    <cellStyle name="měny_DEFLÁTORY  3q 1998" xfId="179"/>
    <cellStyle name="Millares [0]_11.1.3. bis" xfId="180"/>
    <cellStyle name="Millares_11.1.3. bis" xfId="181"/>
    <cellStyle name="Milliers [0]_Encours - Apr rééch" xfId="182"/>
    <cellStyle name="Milliers_Cash flows projection" xfId="183"/>
    <cellStyle name="Mina0" xfId="184"/>
    <cellStyle name="Mìna0" xfId="185"/>
    <cellStyle name="Moneda [0]_11.1.3. bis" xfId="186"/>
    <cellStyle name="Moneda_11.1.3. bis" xfId="187"/>
    <cellStyle name="Monétaire [0]_Encours - Apr rééch" xfId="188"/>
    <cellStyle name="Monétaire_Encours - Apr rééch" xfId="189"/>
    <cellStyle name="Navadno_Slo" xfId="190"/>
    <cellStyle name="Nedefinován" xfId="191"/>
    <cellStyle name="Neutral" xfId="192"/>
    <cellStyle name="Neutre" xfId="193"/>
    <cellStyle name="Neutru" xfId="194"/>
    <cellStyle name="no dec" xfId="195"/>
    <cellStyle name="No-definido" xfId="196"/>
    <cellStyle name="Normaali_CENTRAL" xfId="197"/>
    <cellStyle name="Normal - Modelo1" xfId="198"/>
    <cellStyle name="Normal - Style1" xfId="199"/>
    <cellStyle name="Normal - Style2" xfId="200"/>
    <cellStyle name="Normal - Style3" xfId="201"/>
    <cellStyle name="Normal - Style5" xfId="202"/>
    <cellStyle name="Normal - Style6" xfId="203"/>
    <cellStyle name="Normal - Style7" xfId="204"/>
    <cellStyle name="Normal - Style8" xfId="205"/>
    <cellStyle name="Normal 2" xfId="206"/>
    <cellStyle name="Normal Table" xfId="207"/>
    <cellStyle name="Normál_10mell99" xfId="208"/>
    <cellStyle name="Normal_realizari.bugete.2005" xfId="209"/>
    <cellStyle name="Normal_Trim I Cheltuiala de personal buget de stat 2011" xfId="210"/>
    <cellStyle name="Normal_Trim I executie 2011 BGC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 2" xfId="224"/>
    <cellStyle name="Percent_Anexe Raport Trim I 2012 " xfId="225"/>
    <cellStyle name="Percent_Trim I executie 2011 BGC" xfId="226"/>
    <cellStyle name="percentage difference" xfId="227"/>
    <cellStyle name="percentage difference one decimal" xfId="228"/>
    <cellStyle name="percentage difference zero decimal" xfId="229"/>
    <cellStyle name="Pevný" xfId="230"/>
    <cellStyle name="Presentation" xfId="231"/>
    <cellStyle name="Publication" xfId="232"/>
    <cellStyle name="Red Text" xfId="233"/>
    <cellStyle name="reduced" xfId="234"/>
    <cellStyle name="s1" xfId="235"/>
    <cellStyle name="Satisfaisant" xfId="236"/>
    <cellStyle name="Sortie" xfId="237"/>
    <cellStyle name="Standard_laroux" xfId="238"/>
    <cellStyle name="STYL1 - Style1" xfId="239"/>
    <cellStyle name="Style1" xfId="240"/>
    <cellStyle name="Text" xfId="241"/>
    <cellStyle name="Text avertisment" xfId="242"/>
    <cellStyle name="text BoldBlack" xfId="243"/>
    <cellStyle name="text BoldUnderline" xfId="244"/>
    <cellStyle name="text BoldUnderlineER" xfId="245"/>
    <cellStyle name="text BoldUndlnBlack" xfId="246"/>
    <cellStyle name="Text explicativ" xfId="247"/>
    <cellStyle name="text LightGreen" xfId="248"/>
    <cellStyle name="Texte explicatif" xfId="249"/>
    <cellStyle name="Title" xfId="250"/>
    <cellStyle name="Titlu" xfId="251"/>
    <cellStyle name="Titlu 1" xfId="252"/>
    <cellStyle name="Titlu 2" xfId="253"/>
    <cellStyle name="Titlu 3" xfId="254"/>
    <cellStyle name="Titlu 4" xfId="255"/>
    <cellStyle name="Titre" xfId="256"/>
    <cellStyle name="Titre 1" xfId="257"/>
    <cellStyle name="Titre 2" xfId="258"/>
    <cellStyle name="Titre 3" xfId="259"/>
    <cellStyle name="Titre 4" xfId="260"/>
    <cellStyle name="TopGrey" xfId="261"/>
    <cellStyle name="Total" xfId="262"/>
    <cellStyle name="Undefiniert" xfId="263"/>
    <cellStyle name="ux?_x0018_Normal_laroux_7_laroux_1?&quot;Normal_laroux_7_laroux_1_²ðò²Ê´²ÜÎ?_x001F_Normal_laroux_7_laroux_1_²ÜºÈÆø?0*Normal_laro" xfId="264"/>
    <cellStyle name="ux_1_²ÜºÈÆø (³é³Ýó Ø.)?_x0007_!ß&quot;VQ_x0006_?_x0006_?ults?_x0006_$Currency [0]_laroux_5_results_Sheet1?_x001C_Currency [0]_laroux_5_Sheet1?_x0015_Cur" xfId="265"/>
    <cellStyle name="Verificare celulă" xfId="266"/>
    <cellStyle name="Vérification" xfId="267"/>
    <cellStyle name="Virgulă_BGC  OCT  2010 " xfId="268"/>
    <cellStyle name="Währung [0]_laroux" xfId="269"/>
    <cellStyle name="Währung_laroux" xfId="270"/>
    <cellStyle name="Warning Text" xfId="271"/>
    <cellStyle name="WebAnchor1" xfId="272"/>
    <cellStyle name="WebAnchor2" xfId="273"/>
    <cellStyle name="WebAnchor3" xfId="274"/>
    <cellStyle name="WebAnchor4" xfId="275"/>
    <cellStyle name="WebAnchor5" xfId="276"/>
    <cellStyle name="WebAnchor6" xfId="277"/>
    <cellStyle name="WebAnchor7" xfId="278"/>
    <cellStyle name="Webexclude" xfId="279"/>
    <cellStyle name="WebFN" xfId="280"/>
    <cellStyle name="WebFN1" xfId="281"/>
    <cellStyle name="WebFN2" xfId="282"/>
    <cellStyle name="WebFN3" xfId="283"/>
    <cellStyle name="WebFN4" xfId="284"/>
    <cellStyle name="WebHR" xfId="285"/>
    <cellStyle name="WebIndent1" xfId="286"/>
    <cellStyle name="WebIndent1wFN3" xfId="287"/>
    <cellStyle name="WebIndent2" xfId="288"/>
    <cellStyle name="WebNoBR" xfId="289"/>
    <cellStyle name="Záhlaví 1" xfId="290"/>
    <cellStyle name="Záhlaví 2" xfId="291"/>
    <cellStyle name="zero" xfId="292"/>
    <cellStyle name="ДАТА" xfId="293"/>
    <cellStyle name="Денежный [0]_453" xfId="294"/>
    <cellStyle name="Денежный_453" xfId="295"/>
    <cellStyle name="ЗАГОЛОВОК1" xfId="296"/>
    <cellStyle name="ЗАГОЛОВОК2" xfId="297"/>
    <cellStyle name="ИТОГОВЫЙ" xfId="298"/>
    <cellStyle name="Обычный_02-682" xfId="299"/>
    <cellStyle name="Открывавшаяся гиперссылка_Table_B_1999_2000_2001" xfId="300"/>
    <cellStyle name="ПРОЦЕНТНЫЙ_BOPENGC" xfId="301"/>
    <cellStyle name="ТЕКСТ" xfId="302"/>
    <cellStyle name="Тысячи [0]_Dk98" xfId="303"/>
    <cellStyle name="Тысячи_Dk98" xfId="304"/>
    <cellStyle name="УровеньСтолб_1_Структура державного боргу" xfId="305"/>
    <cellStyle name="УровеньСтрок_1_Структура державного боргу" xfId="306"/>
    <cellStyle name="ФИКСИРОВАННЫЙ" xfId="307"/>
    <cellStyle name="Финансовый [0]_453" xfId="308"/>
    <cellStyle name="Финансовый_1 квартал-уточ.платежі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L48"/>
  <sheetViews>
    <sheetView view="pageBreakPreview" zoomScaleSheetLayoutView="100" zoomScalePageLayoutView="0" workbookViewId="0" topLeftCell="A13">
      <selection activeCell="K14" sqref="K14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9" ht="12.75">
      <c r="A1" s="150"/>
      <c r="B1" s="150"/>
      <c r="C1" s="150"/>
      <c r="D1" s="150"/>
      <c r="E1" s="150"/>
      <c r="F1" s="150"/>
      <c r="G1" s="150"/>
      <c r="H1" s="150"/>
      <c r="I1" s="150"/>
    </row>
    <row r="2" spans="1:9" ht="12.75">
      <c r="A2" s="150"/>
      <c r="B2" s="150"/>
      <c r="C2" s="150"/>
      <c r="D2" s="150"/>
      <c r="E2" s="150"/>
      <c r="F2" s="151" t="s">
        <v>45</v>
      </c>
      <c r="G2" s="150"/>
      <c r="H2" s="150"/>
      <c r="I2" s="150"/>
    </row>
    <row r="3" spans="1:9" ht="15.75">
      <c r="A3" s="208"/>
      <c r="B3" s="208"/>
      <c r="C3" s="208"/>
      <c r="D3" s="208"/>
      <c r="E3" s="208"/>
      <c r="F3" s="208"/>
      <c r="G3" s="208"/>
      <c r="H3" s="208"/>
      <c r="I3" s="208"/>
    </row>
    <row r="4" spans="1:9" ht="34.5" customHeight="1">
      <c r="A4" s="209" t="s">
        <v>46</v>
      </c>
      <c r="B4" s="209"/>
      <c r="C4" s="209"/>
      <c r="D4" s="209"/>
      <c r="E4" s="209"/>
      <c r="F4" s="209"/>
      <c r="G4" s="209"/>
      <c r="H4" s="209"/>
      <c r="I4" s="209"/>
    </row>
    <row r="5" spans="1:9" ht="14.25">
      <c r="A5" s="210" t="s">
        <v>150</v>
      </c>
      <c r="B5" s="210"/>
      <c r="C5" s="210"/>
      <c r="D5" s="210"/>
      <c r="E5" s="210"/>
      <c r="F5" s="210"/>
      <c r="G5" s="210"/>
      <c r="H5" s="210"/>
      <c r="I5" s="210"/>
    </row>
    <row r="6" spans="1:9" ht="33" customHeight="1">
      <c r="A6" s="150"/>
      <c r="B6" s="150"/>
      <c r="C6" s="150"/>
      <c r="D6" s="150"/>
      <c r="E6" s="150"/>
      <c r="F6" s="150"/>
      <c r="G6" s="150"/>
      <c r="H6" s="150"/>
      <c r="I6" s="150"/>
    </row>
    <row r="7" spans="1:9" ht="12.75">
      <c r="A7" s="152"/>
      <c r="B7" s="152"/>
      <c r="C7" s="152"/>
      <c r="D7" s="152"/>
      <c r="E7" s="152"/>
      <c r="F7" s="153" t="s">
        <v>47</v>
      </c>
      <c r="G7" s="152"/>
      <c r="H7" s="152"/>
      <c r="I7" s="152"/>
    </row>
    <row r="8" spans="1:9" ht="12.75">
      <c r="A8" s="139"/>
      <c r="B8" s="139"/>
      <c r="C8" s="139"/>
      <c r="D8" s="139"/>
      <c r="E8" s="139"/>
      <c r="F8" s="139"/>
      <c r="G8" s="63"/>
      <c r="H8" s="63"/>
      <c r="I8" s="63"/>
    </row>
    <row r="9" spans="1:9" ht="12.75">
      <c r="A9" s="140"/>
      <c r="B9" s="154" t="s">
        <v>48</v>
      </c>
      <c r="C9" s="154"/>
      <c r="D9" s="154" t="s">
        <v>49</v>
      </c>
      <c r="E9" s="154"/>
      <c r="F9" s="154" t="s">
        <v>50</v>
      </c>
      <c r="G9" s="64" t="s">
        <v>48</v>
      </c>
      <c r="H9" s="64" t="s">
        <v>49</v>
      </c>
      <c r="I9" s="64" t="s">
        <v>50</v>
      </c>
    </row>
    <row r="10" spans="1:9" ht="12.75">
      <c r="A10" s="141"/>
      <c r="B10" s="155"/>
      <c r="C10" s="155"/>
      <c r="D10" s="155"/>
      <c r="E10" s="155"/>
      <c r="F10" s="155"/>
      <c r="G10" s="62"/>
      <c r="H10" s="62"/>
      <c r="I10" s="62"/>
    </row>
    <row r="11" spans="1:9" ht="13.5" thickBot="1">
      <c r="A11" s="142"/>
      <c r="B11" s="156">
        <v>1</v>
      </c>
      <c r="C11" s="156"/>
      <c r="D11" s="156">
        <v>2</v>
      </c>
      <c r="E11" s="156"/>
      <c r="F11" s="156" t="s">
        <v>51</v>
      </c>
      <c r="G11" s="65" t="s">
        <v>52</v>
      </c>
      <c r="H11" s="65" t="s">
        <v>53</v>
      </c>
      <c r="I11" s="65" t="s">
        <v>54</v>
      </c>
    </row>
    <row r="12" spans="1:6" ht="24" customHeight="1">
      <c r="A12" s="143" t="s">
        <v>55</v>
      </c>
      <c r="B12" s="207">
        <v>662769</v>
      </c>
      <c r="C12" s="144"/>
      <c r="D12" s="144"/>
      <c r="E12" s="144"/>
      <c r="F12" s="144"/>
    </row>
    <row r="13" spans="1:11" ht="34.5" customHeight="1">
      <c r="A13" s="95" t="s">
        <v>56</v>
      </c>
      <c r="B13" s="87">
        <v>218110.197</v>
      </c>
      <c r="C13" s="87"/>
      <c r="D13" s="87">
        <v>232602.14300000007</v>
      </c>
      <c r="E13" s="87"/>
      <c r="F13" s="87">
        <f>B13-D13</f>
        <v>-14491.946000000084</v>
      </c>
      <c r="G13" s="66">
        <v>52469.84499999997</v>
      </c>
      <c r="H13" s="66">
        <v>66914.7985</v>
      </c>
      <c r="I13" s="66">
        <v>-14444.953500000032</v>
      </c>
      <c r="J13" s="67"/>
      <c r="K13" s="67"/>
    </row>
    <row r="14" spans="1:12" ht="24" customHeight="1" thickBot="1">
      <c r="A14" s="89" t="s">
        <v>3</v>
      </c>
      <c r="B14" s="145">
        <f>B13/B12*100</f>
        <v>32.90893161870878</v>
      </c>
      <c r="C14" s="145"/>
      <c r="D14" s="145">
        <f>D13/B12*100</f>
        <v>35.09550733362605</v>
      </c>
      <c r="E14" s="90"/>
      <c r="F14" s="146">
        <f>F13/B12*100</f>
        <v>-2.1865757149172764</v>
      </c>
      <c r="L14" s="69"/>
    </row>
    <row r="15" spans="1:12" ht="34.5" customHeight="1">
      <c r="A15" s="94" t="s">
        <v>163</v>
      </c>
      <c r="B15" s="147">
        <v>51582.076</v>
      </c>
      <c r="C15" s="148"/>
      <c r="D15" s="147">
        <v>55901.030999999995</v>
      </c>
      <c r="E15" s="148"/>
      <c r="F15" s="149">
        <f>B15-D15</f>
        <v>-4318.9549999999945</v>
      </c>
      <c r="G15" s="71">
        <v>16945.7</v>
      </c>
      <c r="H15" s="71">
        <v>24614.3</v>
      </c>
      <c r="I15" s="71">
        <v>-7668.599999999991</v>
      </c>
      <c r="K15" s="67"/>
      <c r="L15" s="69"/>
    </row>
    <row r="16" spans="1:12" ht="17.25" customHeight="1">
      <c r="A16" s="88" t="s">
        <v>57</v>
      </c>
      <c r="B16" s="148">
        <f>B15/B13*100</f>
        <v>23.649548122685893</v>
      </c>
      <c r="C16" s="148"/>
      <c r="D16" s="148">
        <f>D15/D13*100</f>
        <v>24.03289594799648</v>
      </c>
      <c r="E16" s="148"/>
      <c r="F16" s="148">
        <f>F15/F13*100</f>
        <v>29.802450271343613</v>
      </c>
      <c r="G16" s="71"/>
      <c r="H16" s="71"/>
      <c r="I16" s="71"/>
      <c r="L16" s="69"/>
    </row>
    <row r="17" spans="1:12" ht="22.5" customHeight="1" thickBot="1">
      <c r="A17" s="89" t="s">
        <v>3</v>
      </c>
      <c r="B17" s="145">
        <f>B15/B12*100</f>
        <v>7.782813619828327</v>
      </c>
      <c r="C17" s="91"/>
      <c r="D17" s="145">
        <f>D15/B12*100</f>
        <v>8.434466759911825</v>
      </c>
      <c r="E17" s="91"/>
      <c r="F17" s="145">
        <f>F15/B12*100</f>
        <v>-0.6516531400834974</v>
      </c>
      <c r="J17" s="69"/>
      <c r="L17" s="69"/>
    </row>
    <row r="18" spans="1:12" ht="34.5" customHeight="1">
      <c r="A18" s="93" t="s">
        <v>164</v>
      </c>
      <c r="B18" s="147">
        <v>48807.107678110006</v>
      </c>
      <c r="C18" s="148"/>
      <c r="D18" s="147">
        <v>49736.85758610999</v>
      </c>
      <c r="E18" s="148"/>
      <c r="F18" s="147">
        <f>B18-D18</f>
        <v>-929.7499079999834</v>
      </c>
      <c r="G18" s="71">
        <v>9396.774575</v>
      </c>
      <c r="H18" s="71">
        <v>16492.518997999996</v>
      </c>
      <c r="I18" s="71">
        <v>-7095.7444229999965</v>
      </c>
      <c r="L18" s="69"/>
    </row>
    <row r="19" spans="1:12" ht="18" customHeight="1">
      <c r="A19" s="88" t="s">
        <v>57</v>
      </c>
      <c r="B19" s="148">
        <f>B18/B13*100</f>
        <v>22.377269999031732</v>
      </c>
      <c r="C19" s="148"/>
      <c r="D19" s="148">
        <f>D18/D13*100</f>
        <v>21.382802817130525</v>
      </c>
      <c r="E19" s="148"/>
      <c r="F19" s="148">
        <f>F18/F13*100</f>
        <v>6.415631882702144</v>
      </c>
      <c r="G19" s="71"/>
      <c r="H19" s="71"/>
      <c r="I19" s="71"/>
      <c r="L19" s="69"/>
    </row>
    <row r="20" spans="1:12" ht="18" customHeight="1">
      <c r="A20" s="88" t="s">
        <v>165</v>
      </c>
      <c r="B20" s="148">
        <f>B18/B15*100</f>
        <v>94.62028569402675</v>
      </c>
      <c r="C20" s="148"/>
      <c r="D20" s="148">
        <f>D18/D15*100</f>
        <v>88.97305952391109</v>
      </c>
      <c r="E20" s="148"/>
      <c r="F20" s="148">
        <f>F18/F15*100</f>
        <v>21.527195999957964</v>
      </c>
      <c r="G20" s="71"/>
      <c r="H20" s="71"/>
      <c r="I20" s="71"/>
      <c r="L20" s="69"/>
    </row>
    <row r="21" spans="1:12" ht="24.75" customHeight="1" thickBot="1">
      <c r="A21" s="89" t="s">
        <v>3</v>
      </c>
      <c r="B21" s="145">
        <f>B18/B12*100</f>
        <v>7.364120482115187</v>
      </c>
      <c r="C21" s="91"/>
      <c r="D21" s="145">
        <f>D18/B12*100</f>
        <v>7.504403130820843</v>
      </c>
      <c r="E21" s="91"/>
      <c r="F21" s="145">
        <f>B21-D21</f>
        <v>-0.14028264870565632</v>
      </c>
      <c r="L21" s="69"/>
    </row>
    <row r="22" spans="1:9" ht="12.75" customHeight="1" hidden="1">
      <c r="A22" s="73" t="s">
        <v>58</v>
      </c>
      <c r="B22" s="70">
        <v>46412.84</v>
      </c>
      <c r="C22" s="70"/>
      <c r="D22" s="70">
        <v>50215.6</v>
      </c>
      <c r="E22" s="70"/>
      <c r="F22" s="70">
        <v>-3802.76</v>
      </c>
      <c r="G22" s="71">
        <v>14049.84</v>
      </c>
      <c r="H22" s="71">
        <v>19063.1</v>
      </c>
      <c r="I22" s="71">
        <v>-5013.26</v>
      </c>
    </row>
    <row r="23" spans="1:9" ht="12.75" hidden="1">
      <c r="A23" s="72" t="s">
        <v>4</v>
      </c>
      <c r="B23" s="70">
        <v>25.896778720991115</v>
      </c>
      <c r="C23" s="70"/>
      <c r="D23" s="70">
        <v>24.71535738315672</v>
      </c>
      <c r="E23" s="70"/>
      <c r="F23" s="70">
        <v>15.875755667178968</v>
      </c>
      <c r="G23" s="71"/>
      <c r="H23" s="71"/>
      <c r="I23" s="71"/>
    </row>
    <row r="24" spans="1:9" ht="12.75" hidden="1">
      <c r="A24" s="68" t="s">
        <v>3</v>
      </c>
      <c r="B24" s="75" t="e">
        <v>#DIV/0!</v>
      </c>
      <c r="C24" s="74"/>
      <c r="D24" s="76" t="e">
        <v>#DIV/0!</v>
      </c>
      <c r="E24" s="74"/>
      <c r="F24" s="76" t="e">
        <v>#DIV/0!</v>
      </c>
      <c r="G24" s="67"/>
      <c r="H24" s="67"/>
      <c r="I24" s="67"/>
    </row>
    <row r="25" spans="1:9" ht="12.75" customHeight="1" hidden="1">
      <c r="A25" s="73" t="s">
        <v>59</v>
      </c>
      <c r="B25" s="70">
        <v>45564.6</v>
      </c>
      <c r="C25" s="70"/>
      <c r="D25" s="70">
        <v>51439</v>
      </c>
      <c r="E25" s="70"/>
      <c r="F25" s="70">
        <v>-5874.4</v>
      </c>
      <c r="G25" s="71">
        <v>9259.3</v>
      </c>
      <c r="H25" s="71">
        <v>2808.2</v>
      </c>
      <c r="I25" s="71">
        <v>6451.1</v>
      </c>
    </row>
    <row r="26" spans="1:7" ht="12.75" hidden="1">
      <c r="A26" s="72" t="s">
        <v>4</v>
      </c>
      <c r="B26" s="77">
        <v>25.423489786672647</v>
      </c>
      <c r="C26" s="77"/>
      <c r="D26" s="77">
        <v>25.31749632449276</v>
      </c>
      <c r="E26" s="77"/>
      <c r="F26" s="70">
        <v>24.524434645172477</v>
      </c>
      <c r="G26" s="69"/>
    </row>
    <row r="27" spans="1:9" ht="12.75" hidden="1">
      <c r="A27" s="68" t="s">
        <v>3</v>
      </c>
      <c r="B27" s="75" t="e">
        <v>#DIV/0!</v>
      </c>
      <c r="C27" s="62"/>
      <c r="D27" s="76" t="e">
        <v>#DIV/0!</v>
      </c>
      <c r="E27" s="62"/>
      <c r="F27" s="76" t="e">
        <v>#DIV/0!</v>
      </c>
      <c r="G27" s="62"/>
      <c r="H27" s="62"/>
      <c r="I27" s="62"/>
    </row>
    <row r="28" ht="12.75" hidden="1"/>
    <row r="48" ht="12.75">
      <c r="F48" s="78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M179"/>
  <sheetViews>
    <sheetView showZeros="0" view="pageBreakPreview" zoomScale="70" zoomScaleNormal="75" zoomScaleSheetLayoutView="70" zoomScalePageLayoutView="0" workbookViewId="0" topLeftCell="A7">
      <selection activeCell="B33" sqref="B33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2.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77</v>
      </c>
    </row>
    <row r="3" spans="1:9" ht="15.75" customHeight="1">
      <c r="A3" s="212" t="s">
        <v>148</v>
      </c>
      <c r="B3" s="213"/>
      <c r="C3" s="213"/>
      <c r="D3" s="213"/>
      <c r="E3" s="213"/>
      <c r="F3" s="213"/>
      <c r="G3" s="213"/>
      <c r="H3" s="213"/>
      <c r="I3" s="213"/>
    </row>
    <row r="4" spans="1:9" ht="28.5" customHeight="1">
      <c r="A4" s="213"/>
      <c r="B4" s="213"/>
      <c r="C4" s="213"/>
      <c r="D4" s="213"/>
      <c r="E4" s="213"/>
      <c r="F4" s="213"/>
      <c r="G4" s="213"/>
      <c r="H4" s="213"/>
      <c r="I4" s="213"/>
    </row>
    <row r="5" spans="1:9" ht="25.5" customHeight="1" thickBot="1">
      <c r="A5" s="132" t="s">
        <v>0</v>
      </c>
      <c r="B5" s="132"/>
      <c r="C5" s="132"/>
      <c r="D5" s="132"/>
      <c r="E5" s="132"/>
      <c r="F5" s="132"/>
      <c r="G5" s="132"/>
      <c r="H5" s="132"/>
      <c r="I5" s="133" t="s">
        <v>92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14" t="s">
        <v>161</v>
      </c>
      <c r="C7" s="215"/>
      <c r="D7" s="215"/>
      <c r="E7" s="134"/>
      <c r="F7" s="216" t="s">
        <v>162</v>
      </c>
      <c r="G7" s="217"/>
      <c r="H7" s="217"/>
      <c r="I7" s="58" t="s">
        <v>157</v>
      </c>
    </row>
    <row r="8" spans="1:9" s="8" customFormat="1" ht="33" customHeight="1" thickBot="1">
      <c r="A8" s="135"/>
      <c r="B8" s="136" t="s">
        <v>2</v>
      </c>
      <c r="C8" s="137" t="s">
        <v>3</v>
      </c>
      <c r="D8" s="137" t="s">
        <v>4</v>
      </c>
      <c r="E8" s="137"/>
      <c r="F8" s="136" t="s">
        <v>2</v>
      </c>
      <c r="G8" s="137" t="s">
        <v>3</v>
      </c>
      <c r="H8" s="137" t="s">
        <v>4</v>
      </c>
      <c r="I8" s="138" t="s">
        <v>172</v>
      </c>
    </row>
    <row r="9" spans="1:9" s="9" customFormat="1" ht="24.75" customHeight="1" thickTop="1">
      <c r="A9" s="130" t="s">
        <v>5</v>
      </c>
      <c r="B9" s="131">
        <v>662769</v>
      </c>
      <c r="C9" s="131"/>
      <c r="D9" s="131"/>
      <c r="E9" s="131"/>
      <c r="F9" s="131">
        <v>662769</v>
      </c>
      <c r="G9" s="131"/>
      <c r="H9" s="131"/>
      <c r="I9" s="131"/>
    </row>
    <row r="10" spans="1:11" s="11" customFormat="1" ht="35.25" customHeight="1">
      <c r="A10" s="126" t="s">
        <v>6</v>
      </c>
      <c r="B10" s="127">
        <f>B11+B27+B28+B29</f>
        <v>51582.076</v>
      </c>
      <c r="C10" s="127">
        <f>C11+C27+C28+C29</f>
        <v>7.7828136198283255</v>
      </c>
      <c r="D10" s="127">
        <f>D11+D27+D28+D29</f>
        <v>100</v>
      </c>
      <c r="E10" s="127">
        <f>E11+E27+E28+E29</f>
        <v>0</v>
      </c>
      <c r="F10" s="127">
        <f>F11+F27+F28+F29+F31</f>
        <v>48807.107678110006</v>
      </c>
      <c r="G10" s="127">
        <f>G11+G27+G28+G29+G31</f>
        <v>7.3641204821151875</v>
      </c>
      <c r="H10" s="127">
        <f>H11+H27+H28+H29+H31</f>
        <v>99.99999999999999</v>
      </c>
      <c r="I10" s="196">
        <f>F10/B10</f>
        <v>0.9462028569402675</v>
      </c>
      <c r="K10" s="12"/>
    </row>
    <row r="11" spans="1:13" s="17" customFormat="1" ht="24.75" customHeight="1">
      <c r="A11" s="13" t="s">
        <v>7</v>
      </c>
      <c r="B11" s="14">
        <f>B12+B25+B26</f>
        <v>49001.078</v>
      </c>
      <c r="C11" s="14">
        <f aca="true" t="shared" si="0" ref="C11:H11">C12+C25+C26</f>
        <v>7.393387137901742</v>
      </c>
      <c r="D11" s="14">
        <f t="shared" si="0"/>
        <v>94.99632779417408</v>
      </c>
      <c r="E11" s="14">
        <f t="shared" si="0"/>
        <v>0</v>
      </c>
      <c r="F11" s="14">
        <f t="shared" si="0"/>
        <v>47611.928602110005</v>
      </c>
      <c r="G11" s="14">
        <f t="shared" si="0"/>
        <v>7.183789314543982</v>
      </c>
      <c r="H11" s="14">
        <f t="shared" si="0"/>
        <v>97.55121921200005</v>
      </c>
      <c r="I11" s="193">
        <f>F11/B11</f>
        <v>0.9716506359739678</v>
      </c>
      <c r="J11" s="16"/>
      <c r="M11" s="11"/>
    </row>
    <row r="12" spans="1:13" s="17" customFormat="1" ht="25.5" customHeight="1">
      <c r="A12" s="18" t="s">
        <v>8</v>
      </c>
      <c r="B12" s="14">
        <f>B13+B17+B18+B23+B24</f>
        <v>30907.27</v>
      </c>
      <c r="C12" s="14">
        <f aca="true" t="shared" si="1" ref="C12:H12">C13+C17+C18+C23+C24</f>
        <v>4.663354803860772</v>
      </c>
      <c r="D12" s="14">
        <f t="shared" si="1"/>
        <v>59.918623670749504</v>
      </c>
      <c r="E12" s="14">
        <f t="shared" si="1"/>
        <v>0</v>
      </c>
      <c r="F12" s="14">
        <f t="shared" si="1"/>
        <v>30412.825354000004</v>
      </c>
      <c r="G12" s="14">
        <f t="shared" si="1"/>
        <v>4.588751941324957</v>
      </c>
      <c r="H12" s="14">
        <f t="shared" si="1"/>
        <v>62.31228769911345</v>
      </c>
      <c r="I12" s="193">
        <f>F12/B12</f>
        <v>0.9840023190013225</v>
      </c>
      <c r="J12" s="19"/>
      <c r="M12" s="11"/>
    </row>
    <row r="13" spans="1:13" s="17" customFormat="1" ht="40.5" customHeight="1">
      <c r="A13" s="20" t="s">
        <v>9</v>
      </c>
      <c r="B13" s="14">
        <f>B14+B15+B16</f>
        <v>9333.038</v>
      </c>
      <c r="C13" s="14">
        <f>C14+C15+C16</f>
        <v>1.4081886750889074</v>
      </c>
      <c r="D13" s="14">
        <f>D14+D15+D16</f>
        <v>18.093568006064743</v>
      </c>
      <c r="E13" s="14"/>
      <c r="F13" s="14">
        <f>F14+F15+F16</f>
        <v>9136.499165000001</v>
      </c>
      <c r="G13" s="14">
        <f>G14+G15+G16</f>
        <v>1.3785344765672505</v>
      </c>
      <c r="H13" s="14">
        <f>H14+H15+H16</f>
        <v>18.71960785969237</v>
      </c>
      <c r="I13" s="193">
        <f>F13/B13</f>
        <v>0.9789416013306708</v>
      </c>
      <c r="M13" s="11"/>
    </row>
    <row r="14" spans="1:13" ht="25.5" customHeight="1">
      <c r="A14" s="21" t="s">
        <v>10</v>
      </c>
      <c r="B14" s="22">
        <v>2971.099</v>
      </c>
      <c r="C14" s="22">
        <v>0.44828575265288517</v>
      </c>
      <c r="D14" s="22">
        <v>5.759944597809518</v>
      </c>
      <c r="E14" s="22"/>
      <c r="F14" s="22">
        <v>3152.266893</v>
      </c>
      <c r="G14" s="22">
        <v>0.47562075066878506</v>
      </c>
      <c r="H14" s="22">
        <v>6.458622612488451</v>
      </c>
      <c r="I14" s="192">
        <v>1.060976727130264</v>
      </c>
      <c r="M14" s="11"/>
    </row>
    <row r="15" spans="1:13" ht="18" customHeight="1">
      <c r="A15" s="21" t="s">
        <v>11</v>
      </c>
      <c r="B15" s="22">
        <v>6127.759</v>
      </c>
      <c r="C15" s="22">
        <v>0.9245693446736344</v>
      </c>
      <c r="D15" s="22">
        <v>11.879628497309803</v>
      </c>
      <c r="E15" s="22"/>
      <c r="F15" s="22">
        <v>5629.345998</v>
      </c>
      <c r="G15" s="22">
        <v>0.8493677281224681</v>
      </c>
      <c r="H15" s="22">
        <v>11.533865180306028</v>
      </c>
      <c r="I15" s="192">
        <v>0.9186630867826231</v>
      </c>
      <c r="M15" s="11"/>
    </row>
    <row r="16" spans="1:13" ht="30" customHeight="1">
      <c r="A16" s="23" t="s">
        <v>12</v>
      </c>
      <c r="B16" s="22">
        <v>234.18</v>
      </c>
      <c r="C16" s="22">
        <v>0.035333577762387804</v>
      </c>
      <c r="D16" s="22">
        <v>0.4539949109454222</v>
      </c>
      <c r="E16" s="22"/>
      <c r="F16" s="22">
        <v>354.886274</v>
      </c>
      <c r="G16" s="22">
        <v>0.053545997775997375</v>
      </c>
      <c r="H16" s="22">
        <v>0.7271200668978928</v>
      </c>
      <c r="I16" s="192">
        <v>1.515442283713383</v>
      </c>
      <c r="M16" s="11"/>
    </row>
    <row r="17" spans="1:13" ht="24" customHeight="1">
      <c r="A17" s="20" t="s">
        <v>13</v>
      </c>
      <c r="B17" s="102">
        <v>2050.818</v>
      </c>
      <c r="C17" s="103">
        <v>0.30943179297764384</v>
      </c>
      <c r="D17" s="103">
        <v>3.975834551521347</v>
      </c>
      <c r="E17" s="103"/>
      <c r="F17" s="103">
        <v>2295.084981</v>
      </c>
      <c r="G17" s="103">
        <v>0.3462873159426587</v>
      </c>
      <c r="H17" s="103">
        <v>4.702358099431788</v>
      </c>
      <c r="I17" s="194">
        <v>1.1191070982407993</v>
      </c>
      <c r="M17" s="11"/>
    </row>
    <row r="18" spans="1:13" ht="23.25" customHeight="1">
      <c r="A18" s="24" t="s">
        <v>14</v>
      </c>
      <c r="B18" s="27">
        <f>SUM(B19:B22)</f>
        <v>19247.493</v>
      </c>
      <c r="C18" s="27">
        <f aca="true" t="shared" si="2" ref="C18:H18">SUM(C19:C22)</f>
        <v>2.9041027869438674</v>
      </c>
      <c r="D18" s="27">
        <f t="shared" si="2"/>
        <v>37.314304682114766</v>
      </c>
      <c r="E18" s="27">
        <f t="shared" si="2"/>
        <v>0</v>
      </c>
      <c r="F18" s="27">
        <f t="shared" si="2"/>
        <v>18704.143480000002</v>
      </c>
      <c r="G18" s="27">
        <f t="shared" si="2"/>
        <v>2.822121052734814</v>
      </c>
      <c r="H18" s="27">
        <f t="shared" si="2"/>
        <v>38.322581217794244</v>
      </c>
      <c r="I18" s="194">
        <v>0.9717703744586375</v>
      </c>
      <c r="M18" s="11"/>
    </row>
    <row r="19" spans="1:13" ht="20.25" customHeight="1">
      <c r="A19" s="21" t="s">
        <v>15</v>
      </c>
      <c r="B19" s="10">
        <v>13124.037</v>
      </c>
      <c r="C19" s="22">
        <v>1.9801826880858944</v>
      </c>
      <c r="D19" s="22">
        <v>25.443018229820762</v>
      </c>
      <c r="E19" s="22"/>
      <c r="F19" s="22">
        <v>12041.635</v>
      </c>
      <c r="G19" s="22">
        <v>1.81686756622594</v>
      </c>
      <c r="H19" s="22">
        <v>24.67188811805104</v>
      </c>
      <c r="I19" s="195">
        <v>0.9175252248984058</v>
      </c>
      <c r="M19" s="11"/>
    </row>
    <row r="20" spans="1:13" ht="18" customHeight="1">
      <c r="A20" s="21" t="s">
        <v>16</v>
      </c>
      <c r="B20" s="10">
        <v>4772.391</v>
      </c>
      <c r="C20" s="22">
        <v>0.7200685306645301</v>
      </c>
      <c r="D20" s="22">
        <v>9.252033593994936</v>
      </c>
      <c r="E20" s="22"/>
      <c r="F20" s="22">
        <v>5202.581526</v>
      </c>
      <c r="G20" s="22">
        <v>0.7849765945600955</v>
      </c>
      <c r="H20" s="22">
        <v>10.65947517380416</v>
      </c>
      <c r="I20" s="195">
        <v>1.0901415089417443</v>
      </c>
      <c r="M20" s="11"/>
    </row>
    <row r="21" spans="1:13" s="26" customFormat="1" ht="15.75">
      <c r="A21" s="25" t="s">
        <v>17</v>
      </c>
      <c r="B21" s="10">
        <v>419.716</v>
      </c>
      <c r="C21" s="22">
        <v>0.06332764507694234</v>
      </c>
      <c r="D21" s="22">
        <v>0.8136857461882689</v>
      </c>
      <c r="E21" s="22"/>
      <c r="F21" s="22">
        <v>637.355906</v>
      </c>
      <c r="G21" s="22">
        <v>0.09616561818672871</v>
      </c>
      <c r="H21" s="22">
        <v>1.3058669860206737</v>
      </c>
      <c r="I21" s="195">
        <v>1.5185408847887618</v>
      </c>
      <c r="M21" s="11"/>
    </row>
    <row r="22" spans="1:13" ht="45" customHeight="1">
      <c r="A22" s="25" t="s">
        <v>18</v>
      </c>
      <c r="B22" s="10">
        <v>931.349</v>
      </c>
      <c r="C22" s="22">
        <v>0.14052392311650064</v>
      </c>
      <c r="D22" s="22">
        <v>1.805567112110804</v>
      </c>
      <c r="E22" s="22"/>
      <c r="F22" s="22">
        <v>822.571048</v>
      </c>
      <c r="G22" s="22">
        <v>0.12411127376204982</v>
      </c>
      <c r="H22" s="22">
        <v>1.6853509399183744</v>
      </c>
      <c r="I22" s="195">
        <v>0.8832038773864577</v>
      </c>
      <c r="M22" s="11"/>
    </row>
    <row r="23" spans="1:13" s="17" customFormat="1" ht="35.25" customHeight="1">
      <c r="A23" s="24" t="s">
        <v>19</v>
      </c>
      <c r="B23" s="27">
        <v>149.329</v>
      </c>
      <c r="C23" s="103">
        <v>0.022531077947218415</v>
      </c>
      <c r="D23" s="103">
        <v>0.28949784805093925</v>
      </c>
      <c r="E23" s="103"/>
      <c r="F23" s="103">
        <v>151.807009</v>
      </c>
      <c r="G23" s="103">
        <v>0.02290496522921259</v>
      </c>
      <c r="H23" s="103">
        <v>0.3110346345478805</v>
      </c>
      <c r="I23" s="194">
        <v>1.016594291798646</v>
      </c>
      <c r="M23" s="11"/>
    </row>
    <row r="24" spans="1:13" s="17" customFormat="1" ht="17.25" customHeight="1">
      <c r="A24" s="28" t="s">
        <v>20</v>
      </c>
      <c r="B24" s="27">
        <v>126.592</v>
      </c>
      <c r="C24" s="103">
        <v>0.01910047090313518</v>
      </c>
      <c r="D24" s="103">
        <v>0.24541858299770639</v>
      </c>
      <c r="E24" s="103"/>
      <c r="F24" s="103">
        <v>125.290719</v>
      </c>
      <c r="G24" s="103">
        <v>0.018904130851020492</v>
      </c>
      <c r="H24" s="103">
        <v>0.2567058876471652</v>
      </c>
      <c r="I24" s="194">
        <v>0.9897206695525783</v>
      </c>
      <c r="M24" s="11"/>
    </row>
    <row r="25" spans="1:13" s="17" customFormat="1" ht="18" customHeight="1">
      <c r="A25" s="29" t="s">
        <v>21</v>
      </c>
      <c r="B25" s="27">
        <v>14237.573</v>
      </c>
      <c r="C25" s="103">
        <v>2.148195374255585</v>
      </c>
      <c r="D25" s="103">
        <v>27.601783611811204</v>
      </c>
      <c r="E25" s="103"/>
      <c r="F25" s="103">
        <v>13825.569532999996</v>
      </c>
      <c r="G25" s="103">
        <v>2.0860314126037878</v>
      </c>
      <c r="H25" s="103">
        <v>28.326959311298765</v>
      </c>
      <c r="I25" s="194">
        <v>0.9710622402427714</v>
      </c>
      <c r="M25" s="11"/>
    </row>
    <row r="26" spans="1:13" s="17" customFormat="1" ht="18.75" customHeight="1">
      <c r="A26" s="31" t="s">
        <v>22</v>
      </c>
      <c r="B26" s="27">
        <v>3856.2349999999988</v>
      </c>
      <c r="C26" s="103">
        <v>0.5818369597853851</v>
      </c>
      <c r="D26" s="103">
        <v>7.4759205116133725</v>
      </c>
      <c r="E26" s="103"/>
      <c r="F26" s="103">
        <v>3373.5337151100002</v>
      </c>
      <c r="G26" s="103">
        <v>0.5090059606152371</v>
      </c>
      <c r="H26" s="103">
        <v>6.911972201587824</v>
      </c>
      <c r="I26" s="194">
        <v>0.8748257601287269</v>
      </c>
      <c r="M26" s="11"/>
    </row>
    <row r="27" spans="1:13" s="17" customFormat="1" ht="15.75">
      <c r="A27" s="32" t="s">
        <v>23</v>
      </c>
      <c r="B27" s="108">
        <v>201.27</v>
      </c>
      <c r="C27" s="103">
        <v>0.030368046785531615</v>
      </c>
      <c r="D27" s="103">
        <v>0.39019367890505224</v>
      </c>
      <c r="E27" s="103"/>
      <c r="F27" s="103">
        <v>201.950427</v>
      </c>
      <c r="G27" s="103">
        <v>0.0304707110622253</v>
      </c>
      <c r="H27" s="103">
        <v>0.41377257659251704</v>
      </c>
      <c r="I27" s="194">
        <v>1.0033806677597257</v>
      </c>
      <c r="J27" s="92"/>
      <c r="M27" s="11"/>
    </row>
    <row r="28" spans="1:13" s="17" customFormat="1" ht="18" customHeight="1">
      <c r="A28" s="32" t="s">
        <v>24</v>
      </c>
      <c r="B28" s="27">
        <v>5.838000000000022</v>
      </c>
      <c r="C28" s="103">
        <v>0.0008808498888753128</v>
      </c>
      <c r="D28" s="103">
        <v>0.011317884918009159</v>
      </c>
      <c r="E28" s="103"/>
      <c r="F28" s="103">
        <v>97.06798</v>
      </c>
      <c r="G28" s="103">
        <v>0.014645823808898728</v>
      </c>
      <c r="H28" s="103">
        <v>0.19888082826005077</v>
      </c>
      <c r="I28" s="194">
        <v>16.6269236039739</v>
      </c>
      <c r="J28" s="92"/>
      <c r="M28" s="11"/>
    </row>
    <row r="29" spans="1:13" s="17" customFormat="1" ht="30" customHeight="1">
      <c r="A29" s="33" t="s">
        <v>25</v>
      </c>
      <c r="B29" s="27">
        <v>2373.8900000000003</v>
      </c>
      <c r="C29" s="103">
        <v>0.3581775852521769</v>
      </c>
      <c r="D29" s="103">
        <v>4.602160642002855</v>
      </c>
      <c r="E29" s="103"/>
      <c r="F29" s="103">
        <v>878.8312399999998</v>
      </c>
      <c r="G29" s="103">
        <v>0.13259993149951185</v>
      </c>
      <c r="H29" s="103">
        <v>1.8006214295590306</v>
      </c>
      <c r="I29" s="194">
        <v>0.37020722948409557</v>
      </c>
      <c r="J29" s="92"/>
      <c r="M29" s="11"/>
    </row>
    <row r="30" spans="1:13" s="17" customFormat="1" ht="17.25" customHeight="1">
      <c r="A30" s="32" t="s">
        <v>26</v>
      </c>
      <c r="B30" s="27"/>
      <c r="C30" s="103"/>
      <c r="D30" s="103"/>
      <c r="E30" s="103"/>
      <c r="F30" s="103"/>
      <c r="G30" s="103"/>
      <c r="H30" s="103"/>
      <c r="I30" s="106"/>
      <c r="J30" s="92"/>
      <c r="M30" s="11"/>
    </row>
    <row r="31" spans="1:13" ht="14.25" customHeight="1">
      <c r="A31" s="32" t="s">
        <v>27</v>
      </c>
      <c r="B31" s="27"/>
      <c r="C31" s="103"/>
      <c r="D31" s="103"/>
      <c r="E31" s="103"/>
      <c r="F31" s="103">
        <v>17.329429</v>
      </c>
      <c r="G31" s="103">
        <v>0.002614701200569128</v>
      </c>
      <c r="H31" s="103">
        <v>0.035505953588338225</v>
      </c>
      <c r="I31" s="107"/>
      <c r="M31" s="11"/>
    </row>
    <row r="32" spans="1:13" ht="12" customHeight="1">
      <c r="A32" s="34"/>
      <c r="B32" s="14"/>
      <c r="C32" s="15"/>
      <c r="D32" s="14"/>
      <c r="E32" s="14"/>
      <c r="F32" s="30"/>
      <c r="G32" s="15"/>
      <c r="H32" s="15"/>
      <c r="I32" s="59"/>
      <c r="M32" s="11"/>
    </row>
    <row r="33" spans="1:13" s="17" customFormat="1" ht="33" customHeight="1">
      <c r="A33" s="126" t="s">
        <v>28</v>
      </c>
      <c r="B33" s="128">
        <f>B34+B47+B48+B49</f>
        <v>55901.030999999995</v>
      </c>
      <c r="C33" s="128">
        <f aca="true" t="shared" si="3" ref="C33:H33">C34+C47+C48+C49</f>
        <v>8.434466759911826</v>
      </c>
      <c r="D33" s="128">
        <f t="shared" si="3"/>
        <v>100.00000000000001</v>
      </c>
      <c r="E33" s="128">
        <f t="shared" si="3"/>
        <v>0</v>
      </c>
      <c r="F33" s="128">
        <f t="shared" si="3"/>
        <v>49736.85758610999</v>
      </c>
      <c r="G33" s="128">
        <f t="shared" si="3"/>
        <v>7.504403130820843</v>
      </c>
      <c r="H33" s="128">
        <f t="shared" si="3"/>
        <v>100</v>
      </c>
      <c r="I33" s="203">
        <f>F33/B33</f>
        <v>0.8897305952391109</v>
      </c>
      <c r="M33" s="11"/>
    </row>
    <row r="34" spans="1:13" s="17" customFormat="1" ht="19.5" customHeight="1">
      <c r="A34" s="35" t="s">
        <v>29</v>
      </c>
      <c r="B34" s="36">
        <f>B35+B36+B37+B38+B39+B45+B46</f>
        <v>52894.583</v>
      </c>
      <c r="C34" s="36">
        <f aca="true" t="shared" si="4" ref="C34:H34">C35+C36+C37+C38+C39+C45+C46</f>
        <v>7.980847474761193</v>
      </c>
      <c r="D34" s="36">
        <f t="shared" si="4"/>
        <v>94.6218380122542</v>
      </c>
      <c r="E34" s="36">
        <f t="shared" si="4"/>
        <v>0</v>
      </c>
      <c r="F34" s="36">
        <f t="shared" si="4"/>
        <v>48125.90138785999</v>
      </c>
      <c r="G34" s="36">
        <f t="shared" si="4"/>
        <v>7.261338624446827</v>
      </c>
      <c r="H34" s="36">
        <f t="shared" si="4"/>
        <v>96.7610414561054</v>
      </c>
      <c r="I34" s="204">
        <v>0.9098455580576179</v>
      </c>
      <c r="J34" s="16"/>
      <c r="M34" s="11"/>
    </row>
    <row r="35" spans="1:13" ht="19.5" customHeight="1">
      <c r="A35" s="38" t="s">
        <v>30</v>
      </c>
      <c r="B35" s="37">
        <v>11591.905</v>
      </c>
      <c r="C35" s="37">
        <v>1.7490113448275342</v>
      </c>
      <c r="D35" s="37">
        <v>20.736478008786637</v>
      </c>
      <c r="E35" s="37"/>
      <c r="F35" s="36">
        <v>11807.468308</v>
      </c>
      <c r="G35" s="37">
        <v>1.78153599640297</v>
      </c>
      <c r="H35" s="37">
        <v>23.739875981424028</v>
      </c>
      <c r="I35" s="204">
        <v>1.018596020930123</v>
      </c>
      <c r="M35" s="11"/>
    </row>
    <row r="36" spans="1:13" ht="17.25" customHeight="1">
      <c r="A36" s="38" t="s">
        <v>31</v>
      </c>
      <c r="B36" s="37">
        <v>8576.934000000001</v>
      </c>
      <c r="C36" s="37">
        <v>1.2941060912625666</v>
      </c>
      <c r="D36" s="37">
        <v>15.343069432833897</v>
      </c>
      <c r="E36" s="37"/>
      <c r="F36" s="36">
        <v>8137.682069</v>
      </c>
      <c r="G36" s="37">
        <v>1.2278308232581792</v>
      </c>
      <c r="H36" s="37">
        <v>16.361472083175215</v>
      </c>
      <c r="I36" s="204">
        <v>0.9487868355988281</v>
      </c>
      <c r="M36" s="11"/>
    </row>
    <row r="37" spans="1:13" ht="19.5" customHeight="1">
      <c r="A37" s="38" t="s">
        <v>32</v>
      </c>
      <c r="B37" s="37">
        <v>2672.634</v>
      </c>
      <c r="C37" s="37">
        <v>0.403252717009999</v>
      </c>
      <c r="D37" s="37">
        <v>4.781010210706132</v>
      </c>
      <c r="E37" s="37"/>
      <c r="F37" s="36">
        <v>2421.46459711</v>
      </c>
      <c r="G37" s="37">
        <v>0.3653557419115861</v>
      </c>
      <c r="H37" s="37">
        <v>4.868551642848948</v>
      </c>
      <c r="I37" s="204">
        <v>0.9060217736921703</v>
      </c>
      <c r="M37" s="11"/>
    </row>
    <row r="38" spans="1:13" ht="19.5" customHeight="1">
      <c r="A38" s="38" t="s">
        <v>33</v>
      </c>
      <c r="B38" s="37">
        <v>1647.544</v>
      </c>
      <c r="C38" s="37">
        <v>0.24858495192140853</v>
      </c>
      <c r="D38" s="37">
        <v>2.9472515453248085</v>
      </c>
      <c r="E38" s="37"/>
      <c r="F38" s="36">
        <v>1384.840269</v>
      </c>
      <c r="G38" s="37">
        <v>0.20894765280210756</v>
      </c>
      <c r="H38" s="37">
        <v>2.7843340657427147</v>
      </c>
      <c r="I38" s="204">
        <v>0.8405482761006686</v>
      </c>
      <c r="M38" s="11"/>
    </row>
    <row r="39" spans="1:13" s="17" customFormat="1" ht="19.5" customHeight="1">
      <c r="A39" s="38" t="s">
        <v>34</v>
      </c>
      <c r="B39" s="36">
        <f>B40+B41+B42+B43+B44</f>
        <v>28248.964000000004</v>
      </c>
      <c r="C39" s="36">
        <f aca="true" t="shared" si="5" ref="C39:H39">C40+C41+C42+C43+C44</f>
        <v>4.262263926043615</v>
      </c>
      <c r="D39" s="36">
        <f t="shared" si="5"/>
        <v>50.533887290915985</v>
      </c>
      <c r="E39" s="36">
        <f t="shared" si="5"/>
        <v>0</v>
      </c>
      <c r="F39" s="36">
        <f t="shared" si="5"/>
        <v>24286.392480749993</v>
      </c>
      <c r="G39" s="36">
        <f t="shared" si="5"/>
        <v>3.6643826854831762</v>
      </c>
      <c r="H39" s="36">
        <f t="shared" si="5"/>
        <v>48.829768625214584</v>
      </c>
      <c r="I39" s="204">
        <v>0.8597268374426046</v>
      </c>
      <c r="M39" s="11"/>
    </row>
    <row r="40" spans="1:13" ht="31.5" customHeight="1">
      <c r="A40" s="39" t="s">
        <v>35</v>
      </c>
      <c r="B40" s="40">
        <v>441.9990000000007</v>
      </c>
      <c r="C40" s="40">
        <v>0.06668975163292198</v>
      </c>
      <c r="D40" s="40">
        <v>0.7906813024611312</v>
      </c>
      <c r="E40" s="40"/>
      <c r="F40" s="41">
        <v>182.21582899999976</v>
      </c>
      <c r="G40" s="40">
        <v>0.02749311283418503</v>
      </c>
      <c r="H40" s="40">
        <v>0.36635975379933766</v>
      </c>
      <c r="I40" s="205">
        <v>0.41225393948854966</v>
      </c>
      <c r="M40" s="11"/>
    </row>
    <row r="41" spans="1:13" ht="15.75" customHeight="1">
      <c r="A41" s="42" t="s">
        <v>36</v>
      </c>
      <c r="B41" s="40">
        <v>4208.901000000001</v>
      </c>
      <c r="C41" s="40">
        <v>0.6350479578857793</v>
      </c>
      <c r="D41" s="40">
        <v>7.529201026721674</v>
      </c>
      <c r="E41" s="40"/>
      <c r="F41" s="41">
        <v>4114.89035875</v>
      </c>
      <c r="G41" s="40">
        <v>0.62086343186691</v>
      </c>
      <c r="H41" s="40">
        <v>8.273321955706276</v>
      </c>
      <c r="I41" s="205">
        <v>0.9776638506702817</v>
      </c>
      <c r="M41" s="11"/>
    </row>
    <row r="42" spans="1:13" ht="28.5" customHeight="1">
      <c r="A42" s="39" t="s">
        <v>37</v>
      </c>
      <c r="B42" s="40">
        <v>4832.555</v>
      </c>
      <c r="C42" s="40">
        <v>0.7291462032774617</v>
      </c>
      <c r="D42" s="37">
        <v>8.644840557591865</v>
      </c>
      <c r="E42" s="37"/>
      <c r="F42" s="41">
        <v>1617.0069179999996</v>
      </c>
      <c r="G42" s="40">
        <v>0.24397745187237177</v>
      </c>
      <c r="H42" s="40">
        <v>3.251124008388461</v>
      </c>
      <c r="I42" s="205">
        <v>0.3346070387196834</v>
      </c>
      <c r="M42" s="11"/>
    </row>
    <row r="43" spans="1:13" ht="17.25" customHeight="1">
      <c r="A43" s="42" t="s">
        <v>38</v>
      </c>
      <c r="B43" s="40">
        <v>17949.508</v>
      </c>
      <c r="C43" s="40">
        <v>2.708260042337527</v>
      </c>
      <c r="D43" s="40">
        <v>32.10943998510511</v>
      </c>
      <c r="E43" s="40"/>
      <c r="F43" s="41">
        <v>17671.692643999995</v>
      </c>
      <c r="G43" s="40">
        <v>2.6663426690143917</v>
      </c>
      <c r="H43" s="40">
        <v>35.53037626754926</v>
      </c>
      <c r="I43" s="205">
        <v>0.9845223971598549</v>
      </c>
      <c r="M43" s="11"/>
    </row>
    <row r="44" spans="1:13" ht="19.5" customHeight="1">
      <c r="A44" s="43" t="s">
        <v>39</v>
      </c>
      <c r="B44" s="40">
        <v>816.001</v>
      </c>
      <c r="C44" s="40">
        <v>0.12311997090992488</v>
      </c>
      <c r="D44" s="40">
        <v>1.459724419036207</v>
      </c>
      <c r="E44" s="40"/>
      <c r="F44" s="41">
        <v>700.586731</v>
      </c>
      <c r="G44" s="40">
        <v>0.10570601989531797</v>
      </c>
      <c r="H44" s="40">
        <v>1.4085866397712525</v>
      </c>
      <c r="I44" s="205">
        <v>0.8585611181849042</v>
      </c>
      <c r="M44" s="11"/>
    </row>
    <row r="45" spans="1:13" ht="31.5" customHeight="1">
      <c r="A45" s="44" t="s">
        <v>40</v>
      </c>
      <c r="B45" s="45">
        <v>145.96699999999998</v>
      </c>
      <c r="C45" s="45">
        <v>0.022023812218133314</v>
      </c>
      <c r="D45" s="45">
        <v>0.261116829848809</v>
      </c>
      <c r="E45" s="45"/>
      <c r="F45" s="104">
        <v>88.05366400000003</v>
      </c>
      <c r="G45" s="45">
        <v>0.013285724588808471</v>
      </c>
      <c r="H45" s="45">
        <v>0.17703905769991946</v>
      </c>
      <c r="I45" s="206">
        <v>0.603243637260477</v>
      </c>
      <c r="M45" s="11"/>
    </row>
    <row r="46" spans="1:13" ht="15" customHeight="1">
      <c r="A46" s="61" t="s">
        <v>41</v>
      </c>
      <c r="B46" s="45">
        <v>10.635</v>
      </c>
      <c r="C46" s="45">
        <v>0.0016046314779357513</v>
      </c>
      <c r="D46" s="45">
        <v>0.019024693837936552</v>
      </c>
      <c r="E46" s="45"/>
      <c r="F46" s="104"/>
      <c r="G46" s="45">
        <v>0</v>
      </c>
      <c r="H46" s="45">
        <v>0</v>
      </c>
      <c r="I46" s="206">
        <v>0</v>
      </c>
      <c r="M46" s="11"/>
    </row>
    <row r="47" spans="1:13" s="17" customFormat="1" ht="19.5" customHeight="1">
      <c r="A47" s="35" t="s">
        <v>42</v>
      </c>
      <c r="B47" s="45">
        <v>3006.448</v>
      </c>
      <c r="C47" s="45">
        <v>0.4536192851506331</v>
      </c>
      <c r="D47" s="45">
        <v>5.378161987745807</v>
      </c>
      <c r="E47" s="45"/>
      <c r="F47" s="104">
        <v>1852.168476</v>
      </c>
      <c r="G47" s="45">
        <v>0.2794591291988612</v>
      </c>
      <c r="H47" s="45">
        <v>3.7239354593187146</v>
      </c>
      <c r="I47" s="206">
        <v>0.6160653621815512</v>
      </c>
      <c r="M47" s="11"/>
    </row>
    <row r="48" spans="1:13" ht="19.5" customHeight="1">
      <c r="A48" s="35" t="s">
        <v>26</v>
      </c>
      <c r="B48" s="45"/>
      <c r="C48" s="45"/>
      <c r="D48" s="45"/>
      <c r="E48" s="45"/>
      <c r="F48" s="104"/>
      <c r="G48" s="45"/>
      <c r="H48" s="45"/>
      <c r="I48" s="105"/>
      <c r="M48" s="11"/>
    </row>
    <row r="49" spans="1:13" s="17" customFormat="1" ht="31.5">
      <c r="A49" s="46" t="s">
        <v>43</v>
      </c>
      <c r="B49" s="45"/>
      <c r="C49" s="45"/>
      <c r="D49" s="45"/>
      <c r="E49" s="45"/>
      <c r="F49" s="104">
        <v>-241.21227775000003</v>
      </c>
      <c r="G49" s="45">
        <v>-0.036394622824845464</v>
      </c>
      <c r="H49" s="45">
        <v>-0.4849769154241127</v>
      </c>
      <c r="I49" s="105"/>
      <c r="M49" s="11"/>
    </row>
    <row r="50" spans="1:13" s="17" customFormat="1" ht="15.75">
      <c r="A50" s="47"/>
      <c r="B50" s="48"/>
      <c r="C50" s="49"/>
      <c r="D50" s="49"/>
      <c r="E50" s="49"/>
      <c r="F50" s="50"/>
      <c r="G50" s="49"/>
      <c r="H50" s="49"/>
      <c r="I50" s="51"/>
      <c r="M50" s="11"/>
    </row>
    <row r="51" spans="1:13" s="9" customFormat="1" ht="21" customHeight="1" thickBot="1">
      <c r="A51" s="129" t="s">
        <v>44</v>
      </c>
      <c r="B51" s="197">
        <f>B10-B33</f>
        <v>-4318.9549999999945</v>
      </c>
      <c r="C51" s="201">
        <f aca="true" t="shared" si="6" ref="C51:H51">C10-C33</f>
        <v>-0.6516531400835008</v>
      </c>
      <c r="D51" s="197">
        <f t="shared" si="6"/>
        <v>0</v>
      </c>
      <c r="E51" s="197">
        <f t="shared" si="6"/>
        <v>0</v>
      </c>
      <c r="F51" s="197">
        <f t="shared" si="6"/>
        <v>-929.7499079999834</v>
      </c>
      <c r="G51" s="201">
        <f t="shared" si="6"/>
        <v>-0.14028264870565543</v>
      </c>
      <c r="H51" s="197">
        <f t="shared" si="6"/>
        <v>0</v>
      </c>
      <c r="I51" s="202">
        <f>F51/B51</f>
        <v>0.21527195999957965</v>
      </c>
      <c r="J51" s="60"/>
      <c r="K51" s="52"/>
      <c r="M51" s="11"/>
    </row>
    <row r="52" spans="1:13" ht="3.75" customHeight="1">
      <c r="A52" s="53"/>
      <c r="B52" s="198"/>
      <c r="C52" s="198"/>
      <c r="D52" s="198"/>
      <c r="E52" s="198"/>
      <c r="F52" s="199"/>
      <c r="G52" s="199"/>
      <c r="H52" s="199"/>
      <c r="I52" s="200"/>
      <c r="M52" s="11"/>
    </row>
    <row r="53" spans="1:13" ht="15" customHeight="1">
      <c r="A53" s="211"/>
      <c r="B53" s="211"/>
      <c r="C53" s="211"/>
      <c r="D53" s="211"/>
      <c r="E53" s="211"/>
      <c r="F53" s="211"/>
      <c r="G53" s="100"/>
      <c r="H53" s="100"/>
      <c r="I53" s="101"/>
      <c r="M53" s="11"/>
    </row>
    <row r="54" spans="1:13" ht="19.5" customHeight="1">
      <c r="A54" s="55"/>
      <c r="B54" s="55"/>
      <c r="C54" s="55"/>
      <c r="D54" s="55"/>
      <c r="E54" s="55"/>
      <c r="F54" s="55"/>
      <c r="G54" s="55"/>
      <c r="H54" s="55"/>
      <c r="I54" s="55"/>
      <c r="M54" s="11"/>
    </row>
    <row r="55" spans="1:13" ht="19.5" customHeight="1">
      <c r="A55" s="55"/>
      <c r="B55" s="55"/>
      <c r="C55" s="55"/>
      <c r="D55" s="55"/>
      <c r="E55" s="55"/>
      <c r="F55" s="56"/>
      <c r="H55" s="54"/>
      <c r="M55" s="11"/>
    </row>
    <row r="56" spans="6:13" ht="19.5" customHeight="1">
      <c r="F56" s="56"/>
      <c r="H56" s="54"/>
      <c r="M56" s="11"/>
    </row>
    <row r="57" spans="1:13" ht="30.75" customHeight="1">
      <c r="A57" s="33"/>
      <c r="F57" s="1"/>
      <c r="G57" s="1"/>
      <c r="H57" s="1"/>
      <c r="M57" s="11"/>
    </row>
    <row r="58" spans="1:13" ht="19.5" customHeight="1">
      <c r="A58" s="21"/>
      <c r="F58" s="1"/>
      <c r="G58" s="1"/>
      <c r="H58" s="1"/>
      <c r="I58" s="57"/>
      <c r="M58" s="11"/>
    </row>
    <row r="59" spans="1:8" ht="19.5" customHeight="1">
      <c r="A59" s="21"/>
      <c r="F59" s="1"/>
      <c r="G59" s="54"/>
      <c r="H59" s="54"/>
    </row>
    <row r="60" spans="6:8" ht="19.5" customHeight="1">
      <c r="F60" s="54"/>
      <c r="G60" s="54"/>
      <c r="H60" s="54"/>
    </row>
    <row r="61" spans="6:8" ht="19.5" customHeight="1">
      <c r="F61" s="54"/>
      <c r="G61" s="54"/>
      <c r="H61" s="54"/>
    </row>
    <row r="62" spans="6:8" ht="19.5" customHeight="1">
      <c r="F62" s="54"/>
      <c r="G62" s="54"/>
      <c r="H62" s="54"/>
    </row>
    <row r="63" spans="6:8" ht="19.5" customHeight="1">
      <c r="F63" s="54"/>
      <c r="G63" s="54"/>
      <c r="H63" s="54"/>
    </row>
    <row r="64" spans="6:8" ht="19.5" customHeight="1">
      <c r="F64" s="54"/>
      <c r="G64" s="54"/>
      <c r="H64" s="54"/>
    </row>
    <row r="65" spans="6:8" ht="19.5" customHeight="1">
      <c r="F65" s="54"/>
      <c r="G65" s="54"/>
      <c r="H65" s="54"/>
    </row>
    <row r="66" spans="6:8" ht="19.5" customHeight="1">
      <c r="F66" s="54"/>
      <c r="G66" s="54"/>
      <c r="H66" s="54"/>
    </row>
    <row r="67" spans="6:8" ht="19.5" customHeight="1">
      <c r="F67" s="54"/>
      <c r="G67" s="54"/>
      <c r="H67" s="54"/>
    </row>
    <row r="68" spans="6:8" ht="19.5" customHeight="1">
      <c r="F68" s="54"/>
      <c r="G68" s="54"/>
      <c r="H68" s="54"/>
    </row>
    <row r="69" spans="6:8" ht="19.5" customHeight="1">
      <c r="F69" s="54"/>
      <c r="G69" s="54"/>
      <c r="H69" s="54"/>
    </row>
    <row r="70" spans="6:8" ht="19.5" customHeight="1">
      <c r="F70" s="54"/>
      <c r="G70" s="54"/>
      <c r="H70" s="54"/>
    </row>
    <row r="71" spans="6:8" ht="19.5" customHeight="1">
      <c r="F71" s="54"/>
      <c r="G71" s="54"/>
      <c r="H71" s="54"/>
    </row>
    <row r="72" spans="6:8" ht="19.5" customHeight="1">
      <c r="F72" s="54"/>
      <c r="G72" s="54"/>
      <c r="H72" s="54"/>
    </row>
    <row r="73" spans="6:8" ht="19.5" customHeight="1">
      <c r="F73" s="54"/>
      <c r="G73" s="54"/>
      <c r="H73" s="54"/>
    </row>
    <row r="74" spans="6:8" ht="19.5" customHeight="1">
      <c r="F74" s="54"/>
      <c r="G74" s="54"/>
      <c r="H74" s="54"/>
    </row>
    <row r="75" spans="6:8" ht="19.5" customHeight="1">
      <c r="F75" s="54"/>
      <c r="G75" s="54"/>
      <c r="H75" s="54"/>
    </row>
    <row r="76" spans="6:8" ht="19.5" customHeight="1">
      <c r="F76" s="54"/>
      <c r="G76" s="54"/>
      <c r="H76" s="54"/>
    </row>
    <row r="77" spans="6:8" ht="19.5" customHeight="1">
      <c r="F77" s="54"/>
      <c r="G77" s="54"/>
      <c r="H77" s="54"/>
    </row>
    <row r="78" spans="6:8" ht="19.5" customHeight="1">
      <c r="F78" s="54"/>
      <c r="G78" s="54"/>
      <c r="H78" s="54"/>
    </row>
    <row r="79" spans="6:8" ht="19.5" customHeight="1">
      <c r="F79" s="54"/>
      <c r="G79" s="54"/>
      <c r="H79" s="54"/>
    </row>
    <row r="80" spans="6:8" ht="19.5" customHeight="1">
      <c r="F80" s="54"/>
      <c r="G80" s="54"/>
      <c r="H80" s="54"/>
    </row>
    <row r="81" spans="6:8" ht="19.5" customHeight="1">
      <c r="F81" s="54"/>
      <c r="G81" s="54"/>
      <c r="H81" s="54"/>
    </row>
    <row r="82" spans="6:8" ht="19.5" customHeight="1">
      <c r="F82" s="54"/>
      <c r="G82" s="54"/>
      <c r="H82" s="54"/>
    </row>
    <row r="83" spans="6:8" ht="19.5" customHeight="1">
      <c r="F83" s="54"/>
      <c r="G83" s="54"/>
      <c r="H83" s="54"/>
    </row>
    <row r="84" spans="6:8" ht="19.5" customHeight="1">
      <c r="F84" s="54"/>
      <c r="G84" s="54"/>
      <c r="H84" s="54"/>
    </row>
    <row r="85" spans="6:8" ht="19.5" customHeight="1">
      <c r="F85" s="54"/>
      <c r="G85" s="54"/>
      <c r="H85" s="54"/>
    </row>
    <row r="86" spans="6:8" ht="19.5" customHeight="1">
      <c r="F86" s="54"/>
      <c r="G86" s="54"/>
      <c r="H86" s="54"/>
    </row>
    <row r="87" spans="6:8" ht="19.5" customHeight="1">
      <c r="F87" s="54"/>
      <c r="G87" s="54"/>
      <c r="H87" s="54"/>
    </row>
    <row r="88" spans="6:8" ht="19.5" customHeight="1">
      <c r="F88" s="54"/>
      <c r="G88" s="54"/>
      <c r="H88" s="54"/>
    </row>
    <row r="89" spans="6:8" ht="19.5" customHeight="1">
      <c r="F89" s="54"/>
      <c r="G89" s="54"/>
      <c r="H89" s="54"/>
    </row>
    <row r="90" spans="6:8" ht="19.5" customHeight="1">
      <c r="F90" s="54"/>
      <c r="G90" s="54"/>
      <c r="H90" s="54"/>
    </row>
    <row r="91" spans="6:8" ht="19.5" customHeight="1">
      <c r="F91" s="54"/>
      <c r="G91" s="54"/>
      <c r="H91" s="54"/>
    </row>
    <row r="92" spans="6:8" ht="19.5" customHeight="1">
      <c r="F92" s="54"/>
      <c r="G92" s="54"/>
      <c r="H92" s="54"/>
    </row>
    <row r="93" spans="6:8" ht="19.5" customHeight="1">
      <c r="F93" s="54"/>
      <c r="G93" s="54"/>
      <c r="H93" s="54"/>
    </row>
    <row r="94" spans="6:8" ht="19.5" customHeight="1">
      <c r="F94" s="54"/>
      <c r="G94" s="54"/>
      <c r="H94" s="54"/>
    </row>
    <row r="95" spans="6:8" ht="19.5" customHeight="1">
      <c r="F95" s="54"/>
      <c r="G95" s="54"/>
      <c r="H95" s="54"/>
    </row>
    <row r="96" spans="6:8" ht="19.5" customHeight="1">
      <c r="F96" s="54"/>
      <c r="G96" s="54"/>
      <c r="H96" s="54"/>
    </row>
    <row r="97" spans="6:8" ht="19.5" customHeight="1">
      <c r="F97" s="54"/>
      <c r="G97" s="54"/>
      <c r="H97" s="54"/>
    </row>
    <row r="98" spans="6:8" ht="19.5" customHeight="1">
      <c r="F98" s="54"/>
      <c r="G98" s="54"/>
      <c r="H98" s="54"/>
    </row>
    <row r="99" spans="6:8" ht="19.5" customHeight="1">
      <c r="F99" s="54"/>
      <c r="G99" s="54"/>
      <c r="H99" s="54"/>
    </row>
    <row r="100" spans="6:8" ht="19.5" customHeight="1">
      <c r="F100" s="54"/>
      <c r="G100" s="54"/>
      <c r="H100" s="54"/>
    </row>
    <row r="101" spans="6:8" ht="19.5" customHeight="1">
      <c r="F101" s="54"/>
      <c r="G101" s="54"/>
      <c r="H101" s="54"/>
    </row>
    <row r="102" spans="6:8" ht="19.5" customHeight="1">
      <c r="F102" s="54"/>
      <c r="G102" s="54"/>
      <c r="H102" s="54"/>
    </row>
    <row r="103" spans="6:8" ht="19.5" customHeight="1">
      <c r="F103" s="54"/>
      <c r="G103" s="54"/>
      <c r="H103" s="54"/>
    </row>
    <row r="104" spans="6:8" ht="19.5" customHeight="1">
      <c r="F104" s="54"/>
      <c r="G104" s="54"/>
      <c r="H104" s="54"/>
    </row>
    <row r="105" spans="6:8" ht="19.5" customHeight="1">
      <c r="F105" s="54"/>
      <c r="G105" s="54"/>
      <c r="H105" s="54"/>
    </row>
    <row r="106" spans="6:8" ht="19.5" customHeight="1">
      <c r="F106" s="54"/>
      <c r="G106" s="54"/>
      <c r="H106" s="54"/>
    </row>
    <row r="107" spans="6:8" ht="19.5" customHeight="1">
      <c r="F107" s="54"/>
      <c r="G107" s="54"/>
      <c r="H107" s="54"/>
    </row>
    <row r="108" spans="6:8" ht="19.5" customHeight="1">
      <c r="F108" s="54"/>
      <c r="G108" s="54"/>
      <c r="H108" s="54"/>
    </row>
    <row r="109" spans="6:8" ht="19.5" customHeight="1">
      <c r="F109" s="54"/>
      <c r="G109" s="54"/>
      <c r="H109" s="54"/>
    </row>
    <row r="110" spans="6:8" ht="19.5" customHeight="1">
      <c r="F110" s="54"/>
      <c r="G110" s="54"/>
      <c r="H110" s="54"/>
    </row>
    <row r="111" spans="6:8" ht="19.5" customHeight="1">
      <c r="F111" s="54"/>
      <c r="G111" s="54"/>
      <c r="H111" s="54"/>
    </row>
    <row r="112" spans="6:8" ht="19.5" customHeight="1">
      <c r="F112" s="54"/>
      <c r="G112" s="54"/>
      <c r="H112" s="54"/>
    </row>
    <row r="113" spans="6:8" ht="19.5" customHeight="1">
      <c r="F113" s="54"/>
      <c r="G113" s="54"/>
      <c r="H113" s="54"/>
    </row>
    <row r="114" spans="6:8" ht="19.5" customHeight="1">
      <c r="F114" s="54"/>
      <c r="G114" s="54"/>
      <c r="H114" s="54"/>
    </row>
    <row r="115" spans="6:8" ht="19.5" customHeight="1">
      <c r="F115" s="54"/>
      <c r="G115" s="54"/>
      <c r="H115" s="54"/>
    </row>
    <row r="116" spans="6:8" ht="19.5" customHeight="1">
      <c r="F116" s="54"/>
      <c r="G116" s="54"/>
      <c r="H116" s="54"/>
    </row>
    <row r="117" spans="6:8" ht="19.5" customHeight="1">
      <c r="F117" s="54"/>
      <c r="G117" s="54"/>
      <c r="H117" s="54"/>
    </row>
    <row r="118" spans="6:8" ht="19.5" customHeight="1">
      <c r="F118" s="54"/>
      <c r="G118" s="54"/>
      <c r="H118" s="54"/>
    </row>
    <row r="119" spans="6:8" ht="19.5" customHeight="1">
      <c r="F119" s="54"/>
      <c r="G119" s="54"/>
      <c r="H119" s="54"/>
    </row>
    <row r="120" spans="6:8" ht="19.5" customHeight="1">
      <c r="F120" s="54"/>
      <c r="G120" s="54"/>
      <c r="H120" s="54"/>
    </row>
    <row r="121" spans="6:8" ht="19.5" customHeight="1">
      <c r="F121" s="54"/>
      <c r="G121" s="54"/>
      <c r="H121" s="54"/>
    </row>
    <row r="122" spans="6:8" ht="19.5" customHeight="1">
      <c r="F122" s="54"/>
      <c r="G122" s="54"/>
      <c r="H122" s="54"/>
    </row>
    <row r="123" spans="6:8" ht="19.5" customHeight="1">
      <c r="F123" s="54"/>
      <c r="G123" s="54"/>
      <c r="H123" s="54"/>
    </row>
    <row r="124" spans="6:8" ht="19.5" customHeight="1">
      <c r="F124" s="54"/>
      <c r="G124" s="54"/>
      <c r="H124" s="54"/>
    </row>
    <row r="125" spans="6:8" ht="19.5" customHeight="1">
      <c r="F125" s="54"/>
      <c r="G125" s="54"/>
      <c r="H125" s="54"/>
    </row>
    <row r="126" spans="6:8" ht="19.5" customHeight="1">
      <c r="F126" s="54"/>
      <c r="G126" s="54"/>
      <c r="H126" s="54"/>
    </row>
    <row r="127" spans="6:8" ht="19.5" customHeight="1">
      <c r="F127" s="54"/>
      <c r="G127" s="54"/>
      <c r="H127" s="54"/>
    </row>
    <row r="128" spans="6:8" ht="19.5" customHeight="1">
      <c r="F128" s="54"/>
      <c r="G128" s="54"/>
      <c r="H128" s="54"/>
    </row>
    <row r="129" spans="6:8" ht="19.5" customHeight="1">
      <c r="F129" s="54"/>
      <c r="G129" s="54"/>
      <c r="H129" s="54"/>
    </row>
    <row r="130" spans="6:8" ht="19.5" customHeight="1">
      <c r="F130" s="54"/>
      <c r="G130" s="54"/>
      <c r="H130" s="54"/>
    </row>
    <row r="131" spans="6:8" ht="19.5" customHeight="1">
      <c r="F131" s="54"/>
      <c r="G131" s="54"/>
      <c r="H131" s="54"/>
    </row>
    <row r="132" spans="6:8" ht="19.5" customHeight="1">
      <c r="F132" s="54"/>
      <c r="G132" s="54"/>
      <c r="H132" s="54"/>
    </row>
    <row r="133" spans="6:8" ht="19.5" customHeight="1">
      <c r="F133" s="54"/>
      <c r="G133" s="54"/>
      <c r="H133" s="54"/>
    </row>
    <row r="134" spans="6:8" ht="19.5" customHeight="1">
      <c r="F134" s="54"/>
      <c r="G134" s="54"/>
      <c r="H134" s="54"/>
    </row>
    <row r="135" spans="6:8" ht="19.5" customHeight="1">
      <c r="F135" s="54"/>
      <c r="G135" s="54"/>
      <c r="H135" s="54"/>
    </row>
    <row r="136" spans="6:8" ht="19.5" customHeight="1">
      <c r="F136" s="54"/>
      <c r="G136" s="54"/>
      <c r="H136" s="54"/>
    </row>
    <row r="137" spans="6:8" ht="19.5" customHeight="1">
      <c r="F137" s="54"/>
      <c r="G137" s="54"/>
      <c r="H137" s="54"/>
    </row>
    <row r="138" spans="6:8" ht="19.5" customHeight="1">
      <c r="F138" s="54"/>
      <c r="G138" s="54"/>
      <c r="H138" s="54"/>
    </row>
    <row r="139" spans="6:8" ht="19.5" customHeight="1">
      <c r="F139" s="54"/>
      <c r="G139" s="54"/>
      <c r="H139" s="54"/>
    </row>
    <row r="140" spans="6:8" ht="19.5" customHeight="1">
      <c r="F140" s="54"/>
      <c r="G140" s="54"/>
      <c r="H140" s="54"/>
    </row>
    <row r="141" spans="6:8" ht="19.5" customHeight="1">
      <c r="F141" s="54"/>
      <c r="G141" s="54"/>
      <c r="H141" s="54"/>
    </row>
    <row r="142" spans="6:8" ht="19.5" customHeight="1">
      <c r="F142" s="54"/>
      <c r="G142" s="54"/>
      <c r="H142" s="54"/>
    </row>
    <row r="143" spans="6:8" ht="19.5" customHeight="1">
      <c r="F143" s="54"/>
      <c r="G143" s="54"/>
      <c r="H143" s="54"/>
    </row>
    <row r="144" spans="6:8" ht="19.5" customHeight="1">
      <c r="F144" s="54"/>
      <c r="G144" s="54"/>
      <c r="H144" s="54"/>
    </row>
    <row r="145" spans="6:8" ht="19.5" customHeight="1">
      <c r="F145" s="54"/>
      <c r="G145" s="54"/>
      <c r="H145" s="54"/>
    </row>
    <row r="146" spans="6:8" ht="19.5" customHeight="1">
      <c r="F146" s="54"/>
      <c r="G146" s="54"/>
      <c r="H146" s="54"/>
    </row>
    <row r="147" spans="6:8" ht="19.5" customHeight="1">
      <c r="F147" s="54"/>
      <c r="G147" s="54"/>
      <c r="H147" s="54"/>
    </row>
    <row r="148" spans="6:8" ht="19.5" customHeight="1">
      <c r="F148" s="54"/>
      <c r="G148" s="54"/>
      <c r="H148" s="54"/>
    </row>
    <row r="149" spans="6:8" ht="19.5" customHeight="1">
      <c r="F149" s="54"/>
      <c r="G149" s="54"/>
      <c r="H149" s="54"/>
    </row>
    <row r="150" spans="6:8" ht="19.5" customHeight="1">
      <c r="F150" s="54"/>
      <c r="G150" s="54"/>
      <c r="H150" s="54"/>
    </row>
    <row r="151" spans="6:8" ht="19.5" customHeight="1">
      <c r="F151" s="54"/>
      <c r="G151" s="54"/>
      <c r="H151" s="54"/>
    </row>
    <row r="152" spans="6:8" ht="19.5" customHeight="1">
      <c r="F152" s="54"/>
      <c r="G152" s="54"/>
      <c r="H152" s="54"/>
    </row>
    <row r="153" spans="6:8" ht="19.5" customHeight="1">
      <c r="F153" s="54"/>
      <c r="G153" s="54"/>
      <c r="H153" s="54"/>
    </row>
    <row r="154" spans="6:8" ht="19.5" customHeight="1">
      <c r="F154" s="54"/>
      <c r="G154" s="54"/>
      <c r="H154" s="54"/>
    </row>
    <row r="155" spans="6:8" ht="19.5" customHeight="1">
      <c r="F155" s="54"/>
      <c r="G155" s="54"/>
      <c r="H155" s="54"/>
    </row>
    <row r="156" spans="6:8" ht="19.5" customHeight="1">
      <c r="F156" s="54"/>
      <c r="G156" s="54"/>
      <c r="H156" s="54"/>
    </row>
    <row r="157" spans="6:8" ht="19.5" customHeight="1">
      <c r="F157" s="54"/>
      <c r="G157" s="54"/>
      <c r="H157" s="54"/>
    </row>
    <row r="158" spans="6:8" ht="19.5" customHeight="1">
      <c r="F158" s="54"/>
      <c r="G158" s="54"/>
      <c r="H158" s="54"/>
    </row>
    <row r="159" spans="6:8" ht="19.5" customHeight="1">
      <c r="F159" s="54"/>
      <c r="G159" s="54"/>
      <c r="H159" s="54"/>
    </row>
    <row r="160" spans="6:8" ht="19.5" customHeight="1">
      <c r="F160" s="54"/>
      <c r="G160" s="54"/>
      <c r="H160" s="54"/>
    </row>
    <row r="161" spans="6:8" ht="19.5" customHeight="1">
      <c r="F161" s="54"/>
      <c r="G161" s="54"/>
      <c r="H161" s="54"/>
    </row>
    <row r="162" spans="6:8" ht="19.5" customHeight="1">
      <c r="F162" s="54"/>
      <c r="G162" s="54"/>
      <c r="H162" s="54"/>
    </row>
    <row r="163" spans="6:8" ht="19.5" customHeight="1">
      <c r="F163" s="54"/>
      <c r="G163" s="54"/>
      <c r="H163" s="54"/>
    </row>
    <row r="164" spans="6:8" ht="19.5" customHeight="1">
      <c r="F164" s="54"/>
      <c r="G164" s="54"/>
      <c r="H164" s="54"/>
    </row>
    <row r="165" spans="6:8" ht="19.5" customHeight="1">
      <c r="F165" s="54"/>
      <c r="G165" s="54"/>
      <c r="H165" s="54"/>
    </row>
    <row r="166" spans="6:8" ht="19.5" customHeight="1">
      <c r="F166" s="54"/>
      <c r="G166" s="54"/>
      <c r="H166" s="54"/>
    </row>
    <row r="167" spans="6:8" ht="19.5" customHeight="1">
      <c r="F167" s="54"/>
      <c r="G167" s="54"/>
      <c r="H167" s="54"/>
    </row>
    <row r="168" spans="6:8" ht="19.5" customHeight="1">
      <c r="F168" s="54"/>
      <c r="G168" s="54"/>
      <c r="H168" s="54"/>
    </row>
    <row r="169" spans="6:8" ht="19.5" customHeight="1">
      <c r="F169" s="54"/>
      <c r="G169" s="54"/>
      <c r="H169" s="54"/>
    </row>
    <row r="170" spans="6:8" ht="19.5" customHeight="1">
      <c r="F170" s="54"/>
      <c r="G170" s="54"/>
      <c r="H170" s="54"/>
    </row>
    <row r="171" spans="6:8" ht="19.5" customHeight="1">
      <c r="F171" s="54"/>
      <c r="G171" s="54"/>
      <c r="H171" s="54"/>
    </row>
    <row r="172" spans="6:8" ht="19.5" customHeight="1">
      <c r="F172" s="54"/>
      <c r="G172" s="54"/>
      <c r="H172" s="54"/>
    </row>
    <row r="173" spans="6:8" ht="19.5" customHeight="1">
      <c r="F173" s="54"/>
      <c r="G173" s="54"/>
      <c r="H173" s="54"/>
    </row>
    <row r="174" spans="6:8" ht="19.5" customHeight="1">
      <c r="F174" s="54"/>
      <c r="G174" s="54"/>
      <c r="H174" s="54"/>
    </row>
    <row r="175" spans="6:8" ht="19.5" customHeight="1">
      <c r="F175" s="54"/>
      <c r="G175" s="54"/>
      <c r="H175" s="54"/>
    </row>
    <row r="176" spans="6:8" ht="19.5" customHeight="1">
      <c r="F176" s="54"/>
      <c r="G176" s="54"/>
      <c r="H176" s="54"/>
    </row>
    <row r="177" spans="6:8" ht="19.5" customHeight="1">
      <c r="F177" s="54"/>
      <c r="G177" s="54"/>
      <c r="H177" s="54"/>
    </row>
    <row r="178" spans="6:8" ht="19.5" customHeight="1">
      <c r="F178" s="54"/>
      <c r="G178" s="54"/>
      <c r="H178" s="54"/>
    </row>
    <row r="179" spans="6:8" ht="19.5" customHeight="1">
      <c r="F179" s="54"/>
      <c r="G179" s="54"/>
      <c r="H179" s="54"/>
    </row>
  </sheetData>
  <sheetProtection/>
  <mergeCells count="4">
    <mergeCell ref="A53:F53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B2:O23"/>
  <sheetViews>
    <sheetView view="pageBreakPreview" zoomScale="73" zoomScaleSheetLayoutView="73" zoomScalePageLayoutView="0" workbookViewId="0" topLeftCell="A1">
      <selection activeCell="O8" sqref="O8"/>
    </sheetView>
  </sheetViews>
  <sheetFormatPr defaultColWidth="9.140625" defaultRowHeight="12.75"/>
  <cols>
    <col min="1" max="1" width="4.28125" style="79" customWidth="1"/>
    <col min="2" max="2" width="54.00390625" style="79" customWidth="1"/>
    <col min="3" max="3" width="12.7109375" style="79" customWidth="1"/>
    <col min="4" max="4" width="14.00390625" style="79" customWidth="1"/>
    <col min="5" max="5" width="14.140625" style="79" customWidth="1"/>
    <col min="6" max="6" width="13.00390625" style="79" customWidth="1"/>
    <col min="7" max="7" width="12.57421875" style="79" customWidth="1"/>
    <col min="8" max="8" width="14.140625" style="79" customWidth="1"/>
    <col min="9" max="10" width="12.00390625" style="79" hidden="1" customWidth="1"/>
    <col min="11" max="11" width="10.421875" style="79" hidden="1" customWidth="1"/>
    <col min="12" max="12" width="12.421875" style="79" hidden="1" customWidth="1"/>
    <col min="13" max="13" width="10.00390625" style="79" hidden="1" customWidth="1"/>
    <col min="14" max="14" width="9.57421875" style="79" bestFit="1" customWidth="1"/>
    <col min="15" max="16384" width="9.140625" style="79" customWidth="1"/>
  </cols>
  <sheetData>
    <row r="2" spans="2:13" ht="12.75">
      <c r="B2" s="123"/>
      <c r="C2" s="123"/>
      <c r="D2" s="123"/>
      <c r="E2" s="123"/>
      <c r="F2" s="123"/>
      <c r="G2" s="123"/>
      <c r="H2" s="124" t="s">
        <v>60</v>
      </c>
      <c r="I2" s="123"/>
      <c r="J2" s="123"/>
      <c r="K2" s="123"/>
      <c r="L2" s="123"/>
      <c r="M2" s="123" t="s">
        <v>60</v>
      </c>
    </row>
    <row r="3" spans="2:13" ht="24.75" customHeight="1">
      <c r="B3" s="218" t="s">
        <v>61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</row>
    <row r="4" spans="2:13" ht="12.75"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2:13" ht="13.5" thickBot="1">
      <c r="B5" s="123"/>
      <c r="C5" s="123"/>
      <c r="D5" s="123"/>
      <c r="E5" s="123"/>
      <c r="F5" s="123"/>
      <c r="G5" s="123"/>
      <c r="H5" s="125" t="s">
        <v>92</v>
      </c>
      <c r="I5" s="123"/>
      <c r="J5" s="123"/>
      <c r="K5" s="123"/>
      <c r="L5" s="123" t="s">
        <v>62</v>
      </c>
      <c r="M5" s="123"/>
    </row>
    <row r="6" spans="2:13" s="81" customFormat="1" ht="48" thickBot="1">
      <c r="B6" s="157" t="s">
        <v>63</v>
      </c>
      <c r="C6" s="158" t="s">
        <v>158</v>
      </c>
      <c r="D6" s="158" t="s">
        <v>166</v>
      </c>
      <c r="E6" s="158" t="s">
        <v>159</v>
      </c>
      <c r="F6" s="158" t="s">
        <v>160</v>
      </c>
      <c r="G6" s="158" t="s">
        <v>155</v>
      </c>
      <c r="H6" s="159" t="s">
        <v>157</v>
      </c>
      <c r="I6" s="117" t="s">
        <v>64</v>
      </c>
      <c r="J6" s="80" t="s">
        <v>65</v>
      </c>
      <c r="K6" s="80" t="s">
        <v>66</v>
      </c>
      <c r="L6" s="80" t="s">
        <v>67</v>
      </c>
      <c r="M6" s="80" t="s">
        <v>68</v>
      </c>
    </row>
    <row r="7" spans="2:14" ht="21" customHeight="1" thickTop="1">
      <c r="B7" s="179" t="s">
        <v>69</v>
      </c>
      <c r="C7" s="235">
        <v>20573.342</v>
      </c>
      <c r="D7" s="235">
        <v>20638.428</v>
      </c>
      <c r="E7" s="236">
        <v>5032.577</v>
      </c>
      <c r="F7" s="235">
        <v>5148.085</v>
      </c>
      <c r="G7" s="237">
        <v>5030.743766</v>
      </c>
      <c r="H7" s="241">
        <f>+G7/F7</f>
        <v>0.9772068188462311</v>
      </c>
      <c r="I7" s="118" t="e">
        <f>+#REF!+E7</f>
        <v>#REF!</v>
      </c>
      <c r="J7" s="82">
        <v>7799.829</v>
      </c>
      <c r="K7" s="82">
        <v>7653.1</v>
      </c>
      <c r="L7" s="83">
        <f aca="true" t="shared" si="0" ref="L7:L13">+J7-K7</f>
        <v>146.72899999999936</v>
      </c>
      <c r="M7" s="84">
        <f aca="true" t="shared" si="1" ref="M7:M14">+K7/J7</f>
        <v>0.9811881773305544</v>
      </c>
      <c r="N7" s="85"/>
    </row>
    <row r="8" spans="2:14" ht="19.5" customHeight="1">
      <c r="B8" s="179" t="s">
        <v>70</v>
      </c>
      <c r="C8" s="235">
        <v>161</v>
      </c>
      <c r="D8" s="235">
        <v>161</v>
      </c>
      <c r="E8" s="236">
        <v>40.3</v>
      </c>
      <c r="F8" s="235">
        <v>40.462</v>
      </c>
      <c r="G8" s="237">
        <v>40.419676</v>
      </c>
      <c r="H8" s="241">
        <f aca="true" t="shared" si="2" ref="H8:H14">+G8/F8</f>
        <v>0.9989539815135189</v>
      </c>
      <c r="I8" s="118" t="e">
        <f>+#REF!+E8</f>
        <v>#REF!</v>
      </c>
      <c r="J8" s="82">
        <v>64.459</v>
      </c>
      <c r="K8" s="82">
        <v>56.1</v>
      </c>
      <c r="L8" s="83">
        <f t="shared" si="0"/>
        <v>8.359000000000002</v>
      </c>
      <c r="M8" s="84">
        <f t="shared" si="1"/>
        <v>0.8703206689523573</v>
      </c>
      <c r="N8" s="85"/>
    </row>
    <row r="9" spans="2:14" ht="18.75" customHeight="1">
      <c r="B9" s="179" t="s">
        <v>71</v>
      </c>
      <c r="C9" s="235">
        <v>97.9</v>
      </c>
      <c r="D9" s="235">
        <v>97.89999999999999</v>
      </c>
      <c r="E9" s="236">
        <v>24.483</v>
      </c>
      <c r="F9" s="235">
        <v>24.483</v>
      </c>
      <c r="G9" s="237">
        <v>23.627</v>
      </c>
      <c r="H9" s="241">
        <f t="shared" si="2"/>
        <v>0.9650369644242943</v>
      </c>
      <c r="I9" s="118" t="e">
        <f>+#REF!+E9</f>
        <v>#REF!</v>
      </c>
      <c r="J9" s="82">
        <v>38.745</v>
      </c>
      <c r="K9" s="82">
        <v>34.5</v>
      </c>
      <c r="L9" s="83">
        <f t="shared" si="0"/>
        <v>4.244999999999997</v>
      </c>
      <c r="M9" s="84">
        <f t="shared" si="1"/>
        <v>0.8904374758033295</v>
      </c>
      <c r="N9" s="85"/>
    </row>
    <row r="10" spans="2:14" ht="25.5" customHeight="1">
      <c r="B10" s="180" t="s">
        <v>72</v>
      </c>
      <c r="C10" s="235">
        <v>156.2</v>
      </c>
      <c r="D10" s="235">
        <v>156.2</v>
      </c>
      <c r="E10" s="236">
        <v>40.846</v>
      </c>
      <c r="F10" s="235">
        <v>40.846</v>
      </c>
      <c r="G10" s="237">
        <v>40.205072</v>
      </c>
      <c r="H10" s="241">
        <f t="shared" si="2"/>
        <v>0.98430867159575</v>
      </c>
      <c r="I10" s="118" t="e">
        <f>+#REF!+E10</f>
        <v>#REF!</v>
      </c>
      <c r="J10" s="82">
        <v>62.378</v>
      </c>
      <c r="K10" s="82">
        <v>58.8</v>
      </c>
      <c r="L10" s="83">
        <f t="shared" si="0"/>
        <v>3.578000000000003</v>
      </c>
      <c r="M10" s="84">
        <f t="shared" si="1"/>
        <v>0.9426400333450896</v>
      </c>
      <c r="N10" s="85"/>
    </row>
    <row r="11" spans="2:14" ht="28.5" customHeight="1">
      <c r="B11" s="180" t="s">
        <v>73</v>
      </c>
      <c r="C11" s="235">
        <v>19507</v>
      </c>
      <c r="D11" s="235">
        <v>19507</v>
      </c>
      <c r="E11" s="236">
        <v>4617.1</v>
      </c>
      <c r="F11" s="235">
        <v>4617.1</v>
      </c>
      <c r="G11" s="237">
        <v>4857.523465</v>
      </c>
      <c r="H11" s="241">
        <f t="shared" si="2"/>
        <v>1.0520723971757162</v>
      </c>
      <c r="I11" s="118" t="e">
        <f>+#REF!+E11</f>
        <v>#REF!</v>
      </c>
      <c r="J11" s="82">
        <v>8640.4</v>
      </c>
      <c r="K11" s="82">
        <v>7983.6</v>
      </c>
      <c r="L11" s="83">
        <f t="shared" si="0"/>
        <v>656.7999999999993</v>
      </c>
      <c r="M11" s="84">
        <f t="shared" si="1"/>
        <v>0.9239850006944124</v>
      </c>
      <c r="N11" s="85"/>
    </row>
    <row r="12" spans="2:15" ht="27.75" customHeight="1">
      <c r="B12" s="180" t="s">
        <v>74</v>
      </c>
      <c r="C12" s="235">
        <v>7056.8</v>
      </c>
      <c r="D12" s="235">
        <v>7056.8</v>
      </c>
      <c r="E12" s="236">
        <v>1664.2</v>
      </c>
      <c r="F12" s="235">
        <v>1664.2</v>
      </c>
      <c r="G12" s="237">
        <v>1751.314649</v>
      </c>
      <c r="H12" s="241">
        <f t="shared" si="2"/>
        <v>1.0523462618675639</v>
      </c>
      <c r="I12" s="118" t="e">
        <f>+#REF!+E12</f>
        <v>#REF!</v>
      </c>
      <c r="J12" s="82" t="e">
        <f>+E12+#REF!-459.6+29</f>
        <v>#REF!</v>
      </c>
      <c r="K12" s="82">
        <v>3474.3</v>
      </c>
      <c r="L12" s="83" t="e">
        <f t="shared" si="0"/>
        <v>#REF!</v>
      </c>
      <c r="M12" s="84" t="e">
        <f t="shared" si="1"/>
        <v>#REF!</v>
      </c>
      <c r="N12" s="85"/>
      <c r="O12" s="85"/>
    </row>
    <row r="13" spans="2:14" ht="17.25" customHeight="1">
      <c r="B13" s="179" t="s">
        <v>75</v>
      </c>
      <c r="C13" s="235">
        <v>234</v>
      </c>
      <c r="D13" s="235">
        <v>234</v>
      </c>
      <c r="E13" s="236">
        <v>58.5</v>
      </c>
      <c r="F13" s="235">
        <v>56.7</v>
      </c>
      <c r="G13" s="237">
        <v>63.63468</v>
      </c>
      <c r="H13" s="241">
        <f t="shared" si="2"/>
        <v>1.122304761904762</v>
      </c>
      <c r="I13" s="118" t="e">
        <f>+#REF!+E13</f>
        <v>#REF!</v>
      </c>
      <c r="J13" s="82">
        <v>116.7</v>
      </c>
      <c r="K13" s="82">
        <f>0.2+99.6+0.2</f>
        <v>100</v>
      </c>
      <c r="L13" s="83">
        <f t="shared" si="0"/>
        <v>16.700000000000003</v>
      </c>
      <c r="M13" s="84">
        <f t="shared" si="1"/>
        <v>0.856898029134533</v>
      </c>
      <c r="N13" s="85"/>
    </row>
    <row r="14" spans="2:14" ht="18.75" customHeight="1" thickBot="1">
      <c r="B14" s="181" t="s">
        <v>76</v>
      </c>
      <c r="C14" s="238">
        <f>SUM(C7:C13)</f>
        <v>47786.242000000006</v>
      </c>
      <c r="D14" s="238">
        <f>SUM(D7:D13)</f>
        <v>47851.32800000001</v>
      </c>
      <c r="E14" s="239">
        <f>SUM(E7:E13)</f>
        <v>11478.006000000001</v>
      </c>
      <c r="F14" s="240">
        <f>SUM(F7:F13)</f>
        <v>11591.876000000002</v>
      </c>
      <c r="G14" s="238">
        <f>SUM(G7:G13)</f>
        <v>11807.468308</v>
      </c>
      <c r="H14" s="242">
        <f t="shared" si="2"/>
        <v>1.0185985692048463</v>
      </c>
      <c r="I14" s="118" t="e">
        <f>SUM(I7:I13)</f>
        <v>#REF!</v>
      </c>
      <c r="J14" s="82" t="e">
        <f>SUM(J7:J13)</f>
        <v>#REF!</v>
      </c>
      <c r="K14" s="82">
        <f>SUM(K7:K13)</f>
        <v>19360.4</v>
      </c>
      <c r="L14" s="82" t="e">
        <f>SUM(L7:L13)</f>
        <v>#REF!</v>
      </c>
      <c r="M14" s="84" t="e">
        <f t="shared" si="1"/>
        <v>#REF!</v>
      </c>
      <c r="N14" s="85"/>
    </row>
    <row r="15" ht="12.75">
      <c r="J15" s="85"/>
    </row>
    <row r="16" spans="3:10" ht="12.75">
      <c r="C16" s="85"/>
      <c r="D16" s="85"/>
      <c r="J16" s="85"/>
    </row>
    <row r="17" spans="4:10" ht="12.75">
      <c r="D17" s="85"/>
      <c r="F17" s="85"/>
      <c r="G17" s="85"/>
      <c r="J17" s="85"/>
    </row>
    <row r="18" spans="4:10" ht="12.75">
      <c r="D18" s="85"/>
      <c r="F18" s="85"/>
      <c r="G18" s="85"/>
      <c r="H18" s="85"/>
      <c r="I18" s="85"/>
      <c r="J18" s="85"/>
    </row>
    <row r="19" ht="12.75">
      <c r="J19" s="85"/>
    </row>
    <row r="20" ht="12.75">
      <c r="J20" s="85"/>
    </row>
    <row r="23" spans="4:10" ht="12.75">
      <c r="D23" s="85"/>
      <c r="F23" s="86"/>
      <c r="G23" s="86"/>
      <c r="H23" s="86"/>
      <c r="I23" s="86"/>
      <c r="J23" s="86"/>
    </row>
  </sheetData>
  <sheetProtection/>
  <mergeCells count="1">
    <mergeCell ref="B3:M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N68"/>
  <sheetViews>
    <sheetView showZeros="0" tabSelected="1" view="pageBreakPreview" zoomScaleNormal="125" zoomScaleSheetLayoutView="100" zoomScalePageLayoutView="0" workbookViewId="0" topLeftCell="A1">
      <selection activeCell="J63" sqref="J63"/>
    </sheetView>
  </sheetViews>
  <sheetFormatPr defaultColWidth="9.140625" defaultRowHeight="12" customHeight="1"/>
  <cols>
    <col min="1" max="1" width="9.7109375" style="97" customWidth="1"/>
    <col min="2" max="2" width="4.57421875" style="97" customWidth="1"/>
    <col min="3" max="3" width="44.421875" style="97" customWidth="1"/>
    <col min="4" max="5" width="10.57421875" style="96" customWidth="1"/>
    <col min="6" max="6" width="10.421875" style="97" customWidth="1"/>
    <col min="7" max="8" width="10.28125" style="97" customWidth="1"/>
    <col min="9" max="9" width="11.28125" style="97" customWidth="1"/>
    <col min="10" max="16384" width="9.140625" style="97" customWidth="1"/>
  </cols>
  <sheetData>
    <row r="1" spans="2:9" ht="12" customHeight="1">
      <c r="B1" s="109"/>
      <c r="C1" s="110"/>
      <c r="D1" s="111"/>
      <c r="E1" s="111"/>
      <c r="F1" s="112"/>
      <c r="G1" s="112"/>
      <c r="H1" s="112"/>
      <c r="I1" s="112" t="s">
        <v>78</v>
      </c>
    </row>
    <row r="2" spans="2:9" ht="12" customHeight="1">
      <c r="B2" s="113"/>
      <c r="C2" s="112"/>
      <c r="D2" s="111"/>
      <c r="E2" s="111"/>
      <c r="F2" s="112"/>
      <c r="G2" s="112"/>
      <c r="H2" s="114"/>
      <c r="I2" s="112"/>
    </row>
    <row r="3" spans="2:9" s="98" customFormat="1" ht="15.75">
      <c r="B3" s="220" t="s">
        <v>151</v>
      </c>
      <c r="C3" s="220"/>
      <c r="D3" s="220"/>
      <c r="E3" s="220"/>
      <c r="F3" s="220"/>
      <c r="G3" s="220"/>
      <c r="H3" s="220"/>
      <c r="I3" s="221"/>
    </row>
    <row r="4" spans="2:9" s="98" customFormat="1" ht="12">
      <c r="B4" s="113"/>
      <c r="C4" s="222"/>
      <c r="D4" s="222"/>
      <c r="E4" s="222"/>
      <c r="F4" s="222"/>
      <c r="G4" s="113"/>
      <c r="H4" s="113"/>
      <c r="I4" s="113"/>
    </row>
    <row r="5" spans="2:9" s="98" customFormat="1" ht="12" customHeight="1" thickBot="1">
      <c r="B5" s="115" t="s">
        <v>79</v>
      </c>
      <c r="C5" s="113"/>
      <c r="D5" s="113"/>
      <c r="E5" s="113"/>
      <c r="F5" s="113"/>
      <c r="G5" s="113"/>
      <c r="H5" s="113"/>
      <c r="I5" s="116" t="s">
        <v>94</v>
      </c>
    </row>
    <row r="6" spans="2:9" s="99" customFormat="1" ht="12" customHeight="1">
      <c r="B6" s="223" t="s">
        <v>80</v>
      </c>
      <c r="C6" s="225" t="s">
        <v>81</v>
      </c>
      <c r="D6" s="227" t="s">
        <v>156</v>
      </c>
      <c r="E6" s="227" t="s">
        <v>152</v>
      </c>
      <c r="F6" s="233" t="s">
        <v>153</v>
      </c>
      <c r="G6" s="227" t="s">
        <v>154</v>
      </c>
      <c r="H6" s="227" t="s">
        <v>155</v>
      </c>
      <c r="I6" s="230" t="s">
        <v>157</v>
      </c>
    </row>
    <row r="7" spans="2:9" s="99" customFormat="1" ht="27" customHeight="1">
      <c r="B7" s="224"/>
      <c r="C7" s="226"/>
      <c r="D7" s="228"/>
      <c r="E7" s="228"/>
      <c r="F7" s="234"/>
      <c r="G7" s="228"/>
      <c r="H7" s="228"/>
      <c r="I7" s="231"/>
    </row>
    <row r="8" spans="2:9" s="99" customFormat="1" ht="12" customHeight="1" thickBot="1">
      <c r="B8" s="169" t="s">
        <v>82</v>
      </c>
      <c r="C8" s="169" t="s">
        <v>83</v>
      </c>
      <c r="D8" s="170">
        <v>1</v>
      </c>
      <c r="E8" s="170" t="s">
        <v>84</v>
      </c>
      <c r="F8" s="170">
        <v>3</v>
      </c>
      <c r="G8" s="171" t="s">
        <v>85</v>
      </c>
      <c r="H8" s="171" t="s">
        <v>87</v>
      </c>
      <c r="I8" s="172" t="s">
        <v>91</v>
      </c>
    </row>
    <row r="9" spans="2:9" s="98" customFormat="1" ht="14.25" customHeight="1" thickTop="1">
      <c r="B9" s="160"/>
      <c r="C9" s="161" t="s">
        <v>93</v>
      </c>
      <c r="D9" s="162">
        <f>SUM(D10:D58)</f>
        <v>20573342</v>
      </c>
      <c r="E9" s="162">
        <f>SUM(E10:E58)</f>
        <v>20638428</v>
      </c>
      <c r="F9" s="162">
        <f>SUM(F10:F58)</f>
        <v>5032577</v>
      </c>
      <c r="G9" s="163">
        <f>SUM(G10:G58)</f>
        <v>5148085</v>
      </c>
      <c r="H9" s="163">
        <f>SUM(H10:H58)</f>
        <v>5030743.770000001</v>
      </c>
      <c r="I9" s="164">
        <f>+H9/G9</f>
        <v>0.9772068196232194</v>
      </c>
    </row>
    <row r="10" spans="1:9" ht="12" customHeight="1">
      <c r="A10" s="177"/>
      <c r="B10" s="165" t="s">
        <v>95</v>
      </c>
      <c r="C10" s="166" t="s">
        <v>96</v>
      </c>
      <c r="D10" s="167">
        <v>10864</v>
      </c>
      <c r="E10" s="167">
        <v>10864</v>
      </c>
      <c r="F10" s="167">
        <v>2740</v>
      </c>
      <c r="G10" s="167">
        <v>2740</v>
      </c>
      <c r="H10" s="167">
        <v>2617.395</v>
      </c>
      <c r="I10" s="164">
        <f aca="true" t="shared" si="0" ref="I10:I58">+H10/G10</f>
        <v>0.9552536496350365</v>
      </c>
    </row>
    <row r="11" spans="1:9" ht="12" customHeight="1">
      <c r="A11" s="177"/>
      <c r="B11" s="165" t="s">
        <v>84</v>
      </c>
      <c r="C11" s="166" t="s">
        <v>97</v>
      </c>
      <c r="D11" s="167">
        <v>77034</v>
      </c>
      <c r="E11" s="167">
        <v>77034</v>
      </c>
      <c r="F11" s="167">
        <v>19163</v>
      </c>
      <c r="G11" s="167">
        <v>19163</v>
      </c>
      <c r="H11" s="167">
        <v>18770.358</v>
      </c>
      <c r="I11" s="164">
        <f t="shared" si="0"/>
        <v>0.979510410687262</v>
      </c>
    </row>
    <row r="12" spans="1:9" ht="12" customHeight="1">
      <c r="A12" s="177"/>
      <c r="B12" s="165" t="s">
        <v>86</v>
      </c>
      <c r="C12" s="166" t="s">
        <v>98</v>
      </c>
      <c r="D12" s="167">
        <v>168000</v>
      </c>
      <c r="E12" s="167">
        <v>168000</v>
      </c>
      <c r="F12" s="167">
        <v>44371</v>
      </c>
      <c r="G12" s="167">
        <v>44371</v>
      </c>
      <c r="H12" s="167">
        <v>41926.064</v>
      </c>
      <c r="I12" s="164">
        <f t="shared" si="0"/>
        <v>0.9448978837529016</v>
      </c>
    </row>
    <row r="13" spans="1:9" ht="12" customHeight="1">
      <c r="A13" s="177"/>
      <c r="B13" s="165" t="s">
        <v>85</v>
      </c>
      <c r="C13" s="166" t="s">
        <v>88</v>
      </c>
      <c r="D13" s="167">
        <v>59435</v>
      </c>
      <c r="E13" s="167">
        <v>59435</v>
      </c>
      <c r="F13" s="167">
        <v>15650</v>
      </c>
      <c r="G13" s="167">
        <v>15650</v>
      </c>
      <c r="H13" s="167">
        <v>14977.557</v>
      </c>
      <c r="I13" s="164">
        <f t="shared" si="0"/>
        <v>0.9570323961661342</v>
      </c>
    </row>
    <row r="14" spans="1:9" ht="12" customHeight="1">
      <c r="A14" s="177"/>
      <c r="B14" s="165" t="s">
        <v>87</v>
      </c>
      <c r="C14" s="166" t="s">
        <v>99</v>
      </c>
      <c r="D14" s="167">
        <v>11629</v>
      </c>
      <c r="E14" s="167">
        <v>11629</v>
      </c>
      <c r="F14" s="167">
        <v>2900</v>
      </c>
      <c r="G14" s="167">
        <v>2900</v>
      </c>
      <c r="H14" s="167">
        <v>2658.43</v>
      </c>
      <c r="I14" s="164">
        <f t="shared" si="0"/>
        <v>0.9167</v>
      </c>
    </row>
    <row r="15" spans="1:9" ht="12" customHeight="1">
      <c r="A15" s="177"/>
      <c r="B15" s="165" t="s">
        <v>100</v>
      </c>
      <c r="C15" s="166" t="s">
        <v>101</v>
      </c>
      <c r="D15" s="167">
        <v>4693</v>
      </c>
      <c r="E15" s="167">
        <v>4693</v>
      </c>
      <c r="F15" s="167">
        <v>1150</v>
      </c>
      <c r="G15" s="167">
        <v>1150</v>
      </c>
      <c r="H15" s="167">
        <v>1107.62</v>
      </c>
      <c r="I15" s="164">
        <f t="shared" si="0"/>
        <v>0.9631478260869565</v>
      </c>
    </row>
    <row r="16" spans="1:9" ht="12" customHeight="1">
      <c r="A16" s="177"/>
      <c r="B16" s="165" t="s">
        <v>102</v>
      </c>
      <c r="C16" s="166" t="s">
        <v>103</v>
      </c>
      <c r="D16" s="167">
        <v>169521</v>
      </c>
      <c r="E16" s="167">
        <v>169521</v>
      </c>
      <c r="F16" s="167">
        <v>42500</v>
      </c>
      <c r="G16" s="167">
        <v>42500</v>
      </c>
      <c r="H16" s="167">
        <v>41458.471</v>
      </c>
      <c r="I16" s="164">
        <f t="shared" si="0"/>
        <v>0.9754934352941176</v>
      </c>
    </row>
    <row r="17" spans="1:9" ht="12" customHeight="1">
      <c r="A17" s="177"/>
      <c r="B17" s="165" t="s">
        <v>104</v>
      </c>
      <c r="C17" s="166" t="s">
        <v>105</v>
      </c>
      <c r="D17" s="167">
        <v>35025</v>
      </c>
      <c r="E17" s="167">
        <v>35025</v>
      </c>
      <c r="F17" s="167">
        <v>9100</v>
      </c>
      <c r="G17" s="167">
        <v>9100</v>
      </c>
      <c r="H17" s="167">
        <v>8971.701</v>
      </c>
      <c r="I17" s="164">
        <f t="shared" si="0"/>
        <v>0.9859012087912087</v>
      </c>
    </row>
    <row r="18" spans="1:9" ht="12" customHeight="1">
      <c r="A18" s="177"/>
      <c r="B18" s="165" t="s">
        <v>106</v>
      </c>
      <c r="C18" s="166" t="s">
        <v>107</v>
      </c>
      <c r="D18" s="167">
        <v>4847</v>
      </c>
      <c r="E18" s="167">
        <v>4847</v>
      </c>
      <c r="F18" s="167">
        <v>1260</v>
      </c>
      <c r="G18" s="167">
        <v>1260</v>
      </c>
      <c r="H18" s="167">
        <v>1226.389</v>
      </c>
      <c r="I18" s="164">
        <f t="shared" si="0"/>
        <v>0.9733246031746031</v>
      </c>
    </row>
    <row r="19" spans="1:9" ht="12" customHeight="1">
      <c r="A19" s="177"/>
      <c r="B19" s="165">
        <v>10</v>
      </c>
      <c r="C19" s="166" t="s">
        <v>108</v>
      </c>
      <c r="D19" s="167">
        <v>11553</v>
      </c>
      <c r="E19" s="167">
        <v>11553</v>
      </c>
      <c r="F19" s="167">
        <v>2900</v>
      </c>
      <c r="G19" s="167">
        <v>2900</v>
      </c>
      <c r="H19" s="167">
        <v>2803.272</v>
      </c>
      <c r="I19" s="164">
        <f t="shared" si="0"/>
        <v>0.9666455172413793</v>
      </c>
    </row>
    <row r="20" spans="1:9" ht="12" customHeight="1">
      <c r="A20" s="177"/>
      <c r="B20" s="165" t="s">
        <v>109</v>
      </c>
      <c r="C20" s="166" t="s">
        <v>110</v>
      </c>
      <c r="D20" s="167">
        <v>7501</v>
      </c>
      <c r="E20" s="167">
        <v>7501</v>
      </c>
      <c r="F20" s="167">
        <v>1853</v>
      </c>
      <c r="G20" s="167">
        <v>1853</v>
      </c>
      <c r="H20" s="167">
        <v>1781.503</v>
      </c>
      <c r="I20" s="164">
        <f t="shared" si="0"/>
        <v>0.9614155423637345</v>
      </c>
    </row>
    <row r="21" spans="1:9" ht="12" customHeight="1">
      <c r="A21" s="177"/>
      <c r="B21" s="165">
        <v>13</v>
      </c>
      <c r="C21" s="166" t="s">
        <v>111</v>
      </c>
      <c r="D21" s="167">
        <v>307308</v>
      </c>
      <c r="E21" s="167">
        <v>307318</v>
      </c>
      <c r="F21" s="167">
        <v>82271</v>
      </c>
      <c r="G21" s="167">
        <v>82271</v>
      </c>
      <c r="H21" s="167">
        <v>77701.024</v>
      </c>
      <c r="I21" s="164">
        <f t="shared" si="0"/>
        <v>0.9444521641890825</v>
      </c>
    </row>
    <row r="22" spans="1:9" ht="12" customHeight="1">
      <c r="A22" s="177"/>
      <c r="B22" s="165">
        <v>14</v>
      </c>
      <c r="C22" s="166" t="s">
        <v>112</v>
      </c>
      <c r="D22" s="167">
        <v>313643</v>
      </c>
      <c r="E22" s="167">
        <v>314343</v>
      </c>
      <c r="F22" s="167">
        <v>86900</v>
      </c>
      <c r="G22" s="167">
        <v>86900</v>
      </c>
      <c r="H22" s="167">
        <v>81173.957</v>
      </c>
      <c r="I22" s="164">
        <f t="shared" si="0"/>
        <v>0.9341076754890678</v>
      </c>
    </row>
    <row r="23" spans="1:9" ht="12" customHeight="1">
      <c r="A23" s="177"/>
      <c r="B23" s="165">
        <v>15</v>
      </c>
      <c r="C23" s="166" t="s">
        <v>113</v>
      </c>
      <c r="D23" s="167">
        <v>126000</v>
      </c>
      <c r="E23" s="167">
        <v>126000</v>
      </c>
      <c r="F23" s="167">
        <v>33590</v>
      </c>
      <c r="G23" s="167">
        <v>33590</v>
      </c>
      <c r="H23" s="167">
        <v>29532.233</v>
      </c>
      <c r="I23" s="164">
        <f t="shared" si="0"/>
        <v>0.8791971717773147</v>
      </c>
    </row>
    <row r="24" spans="1:9" ht="12" customHeight="1">
      <c r="A24" s="177"/>
      <c r="B24" s="165">
        <v>16</v>
      </c>
      <c r="C24" s="166" t="s">
        <v>114</v>
      </c>
      <c r="D24" s="167">
        <v>1925545</v>
      </c>
      <c r="E24" s="167">
        <v>1925545</v>
      </c>
      <c r="F24" s="167">
        <v>469258</v>
      </c>
      <c r="G24" s="167">
        <v>469258</v>
      </c>
      <c r="H24" s="167">
        <v>449716.919</v>
      </c>
      <c r="I24" s="164">
        <f t="shared" si="0"/>
        <v>0.9583574899096019</v>
      </c>
    </row>
    <row r="25" spans="1:9" ht="12" customHeight="1">
      <c r="A25" s="177"/>
      <c r="B25" s="165">
        <v>17</v>
      </c>
      <c r="C25" s="166" t="s">
        <v>115</v>
      </c>
      <c r="D25" s="167">
        <v>1320000</v>
      </c>
      <c r="E25" s="167">
        <v>1320000</v>
      </c>
      <c r="F25" s="167">
        <v>347600</v>
      </c>
      <c r="G25" s="167">
        <v>346462</v>
      </c>
      <c r="H25" s="167">
        <v>342476.636</v>
      </c>
      <c r="I25" s="164">
        <f t="shared" si="0"/>
        <v>0.9884969664782862</v>
      </c>
    </row>
    <row r="26" spans="1:9" ht="12" customHeight="1">
      <c r="A26" s="177"/>
      <c r="B26" s="165">
        <v>18</v>
      </c>
      <c r="C26" s="166" t="s">
        <v>116</v>
      </c>
      <c r="D26" s="167">
        <v>3889976</v>
      </c>
      <c r="E26" s="167">
        <v>3890009</v>
      </c>
      <c r="F26" s="167">
        <v>1038058</v>
      </c>
      <c r="G26" s="167">
        <v>1038091</v>
      </c>
      <c r="H26" s="167">
        <v>1006372.64</v>
      </c>
      <c r="I26" s="164">
        <f t="shared" si="0"/>
        <v>0.9694454917728793</v>
      </c>
    </row>
    <row r="27" spans="1:9" ht="12" customHeight="1">
      <c r="A27" s="177"/>
      <c r="B27" s="165">
        <v>19</v>
      </c>
      <c r="C27" s="166" t="s">
        <v>117</v>
      </c>
      <c r="D27" s="167">
        <v>7086479</v>
      </c>
      <c r="E27" s="167">
        <v>7145939</v>
      </c>
      <c r="F27" s="167">
        <v>1775725</v>
      </c>
      <c r="G27" s="167">
        <v>1890725</v>
      </c>
      <c r="H27" s="167">
        <v>1877798.4039999999</v>
      </c>
      <c r="I27" s="164">
        <f t="shared" si="0"/>
        <v>0.9931631538166575</v>
      </c>
    </row>
    <row r="28" spans="1:9" ht="25.5">
      <c r="A28" s="177"/>
      <c r="B28" s="165" t="s">
        <v>118</v>
      </c>
      <c r="C28" s="166" t="s">
        <v>119</v>
      </c>
      <c r="D28" s="167">
        <v>217102</v>
      </c>
      <c r="E28" s="167">
        <v>212362</v>
      </c>
      <c r="F28" s="167">
        <v>55500</v>
      </c>
      <c r="G28" s="167">
        <v>54349</v>
      </c>
      <c r="H28" s="167">
        <v>53493.849</v>
      </c>
      <c r="I28" s="164">
        <f t="shared" si="0"/>
        <v>0.9842655614638725</v>
      </c>
    </row>
    <row r="29" spans="1:9" ht="12" customHeight="1">
      <c r="A29" s="177"/>
      <c r="B29" s="165">
        <v>21</v>
      </c>
      <c r="C29" s="166" t="s">
        <v>120</v>
      </c>
      <c r="D29" s="167">
        <v>6702</v>
      </c>
      <c r="E29" s="167">
        <v>6702</v>
      </c>
      <c r="F29" s="167">
        <v>1700</v>
      </c>
      <c r="G29" s="167">
        <v>1700</v>
      </c>
      <c r="H29" s="167">
        <v>1624.657</v>
      </c>
      <c r="I29" s="164">
        <f t="shared" si="0"/>
        <v>0.9556805882352941</v>
      </c>
    </row>
    <row r="30" spans="1:9" ht="12" customHeight="1">
      <c r="A30" s="177"/>
      <c r="B30" s="165" t="s">
        <v>121</v>
      </c>
      <c r="C30" s="166" t="s">
        <v>122</v>
      </c>
      <c r="D30" s="167">
        <v>350015</v>
      </c>
      <c r="E30" s="167">
        <v>350015</v>
      </c>
      <c r="F30" s="167">
        <v>90468</v>
      </c>
      <c r="G30" s="167">
        <v>90468</v>
      </c>
      <c r="H30" s="167">
        <v>87327.533</v>
      </c>
      <c r="I30" s="164">
        <f t="shared" si="0"/>
        <v>0.9652864327718088</v>
      </c>
    </row>
    <row r="31" spans="1:9" ht="12" customHeight="1">
      <c r="A31" s="177"/>
      <c r="B31" s="165">
        <v>23</v>
      </c>
      <c r="C31" s="166" t="s">
        <v>123</v>
      </c>
      <c r="D31" s="167">
        <v>149067</v>
      </c>
      <c r="E31" s="167">
        <v>149067</v>
      </c>
      <c r="F31" s="167">
        <v>40631</v>
      </c>
      <c r="G31" s="167">
        <v>40631</v>
      </c>
      <c r="H31" s="167">
        <v>38118.687000000005</v>
      </c>
      <c r="I31" s="164">
        <f t="shared" si="0"/>
        <v>0.9381675814033621</v>
      </c>
    </row>
    <row r="32" spans="1:9" ht="12" customHeight="1">
      <c r="A32" s="177"/>
      <c r="B32" s="165">
        <v>24</v>
      </c>
      <c r="C32" s="166" t="s">
        <v>124</v>
      </c>
      <c r="D32" s="167">
        <v>22001</v>
      </c>
      <c r="E32" s="167">
        <v>22001</v>
      </c>
      <c r="F32" s="167">
        <v>6074</v>
      </c>
      <c r="G32" s="167">
        <v>6074</v>
      </c>
      <c r="H32" s="167">
        <v>5610.48</v>
      </c>
      <c r="I32" s="164">
        <f t="shared" si="0"/>
        <v>0.9236878498518274</v>
      </c>
    </row>
    <row r="33" spans="1:9" ht="12" customHeight="1">
      <c r="A33" s="177"/>
      <c r="B33" s="165">
        <v>25</v>
      </c>
      <c r="C33" s="166" t="s">
        <v>125</v>
      </c>
      <c r="D33" s="167">
        <v>304640</v>
      </c>
      <c r="E33" s="167">
        <v>304640</v>
      </c>
      <c r="F33" s="167">
        <v>70000</v>
      </c>
      <c r="G33" s="167">
        <v>76248</v>
      </c>
      <c r="H33" s="167">
        <v>72982.329</v>
      </c>
      <c r="I33" s="164">
        <f t="shared" si="0"/>
        <v>0.9571704044696254</v>
      </c>
    </row>
    <row r="34" spans="1:9" ht="12" customHeight="1">
      <c r="A34" s="177"/>
      <c r="B34" s="165">
        <v>26</v>
      </c>
      <c r="C34" s="166" t="s">
        <v>89</v>
      </c>
      <c r="D34" s="167">
        <v>731440</v>
      </c>
      <c r="E34" s="167">
        <v>731440</v>
      </c>
      <c r="F34" s="167">
        <v>182860</v>
      </c>
      <c r="G34" s="167">
        <v>185428</v>
      </c>
      <c r="H34" s="167">
        <v>181738.944</v>
      </c>
      <c r="I34" s="164">
        <f t="shared" si="0"/>
        <v>0.9801051836831546</v>
      </c>
    </row>
    <row r="35" spans="1:9" ht="12" customHeight="1">
      <c r="A35" s="177"/>
      <c r="B35" s="165">
        <v>27</v>
      </c>
      <c r="C35" s="166" t="s">
        <v>126</v>
      </c>
      <c r="D35" s="167">
        <v>13663</v>
      </c>
      <c r="E35" s="167">
        <v>13663</v>
      </c>
      <c r="F35" s="167">
        <v>3550</v>
      </c>
      <c r="G35" s="167">
        <v>3550</v>
      </c>
      <c r="H35" s="167">
        <v>3213.82</v>
      </c>
      <c r="I35" s="164">
        <f t="shared" si="0"/>
        <v>0.9053014084507043</v>
      </c>
    </row>
    <row r="36" spans="1:9" ht="12" customHeight="1">
      <c r="A36" s="177"/>
      <c r="B36" s="165">
        <v>28</v>
      </c>
      <c r="C36" s="166" t="s">
        <v>127</v>
      </c>
      <c r="D36" s="167">
        <v>8142</v>
      </c>
      <c r="E36" s="167">
        <v>8142</v>
      </c>
      <c r="F36" s="167">
        <v>2600</v>
      </c>
      <c r="G36" s="167">
        <v>2330</v>
      </c>
      <c r="H36" s="167">
        <v>1838.44</v>
      </c>
      <c r="I36" s="164">
        <f t="shared" si="0"/>
        <v>0.7890300429184549</v>
      </c>
    </row>
    <row r="37" spans="1:9" ht="12" customHeight="1">
      <c r="A37" s="177"/>
      <c r="B37" s="165">
        <v>29</v>
      </c>
      <c r="C37" s="166" t="s">
        <v>128</v>
      </c>
      <c r="D37" s="167">
        <v>623808</v>
      </c>
      <c r="E37" s="167">
        <v>623808</v>
      </c>
      <c r="F37" s="167">
        <v>160374</v>
      </c>
      <c r="G37" s="167">
        <v>160374</v>
      </c>
      <c r="H37" s="167">
        <v>155033.867</v>
      </c>
      <c r="I37" s="164">
        <f t="shared" si="0"/>
        <v>0.9667020028184119</v>
      </c>
    </row>
    <row r="38" spans="1:9" ht="12" customHeight="1">
      <c r="A38" s="177"/>
      <c r="B38" s="165">
        <v>30</v>
      </c>
      <c r="C38" s="166" t="s">
        <v>129</v>
      </c>
      <c r="D38" s="167">
        <v>8080</v>
      </c>
      <c r="E38" s="167">
        <v>8080</v>
      </c>
      <c r="F38" s="167">
        <v>2026</v>
      </c>
      <c r="G38" s="167">
        <v>2026</v>
      </c>
      <c r="H38" s="167">
        <v>1805.743</v>
      </c>
      <c r="I38" s="164">
        <f t="shared" si="0"/>
        <v>0.8912847976307996</v>
      </c>
    </row>
    <row r="39" spans="1:9" ht="12" customHeight="1">
      <c r="A39" s="177"/>
      <c r="B39" s="165">
        <v>31</v>
      </c>
      <c r="C39" s="166" t="s">
        <v>130</v>
      </c>
      <c r="D39" s="167">
        <v>878283</v>
      </c>
      <c r="E39" s="167">
        <v>878283</v>
      </c>
      <c r="F39" s="167">
        <v>220260</v>
      </c>
      <c r="G39" s="167">
        <v>220260</v>
      </c>
      <c r="H39" s="167">
        <v>217880.61</v>
      </c>
      <c r="I39" s="164">
        <f t="shared" si="0"/>
        <v>0.9891973576682103</v>
      </c>
    </row>
    <row r="40" spans="1:9" ht="12" customHeight="1">
      <c r="A40" s="177"/>
      <c r="B40" s="165">
        <v>32</v>
      </c>
      <c r="C40" s="166" t="s">
        <v>131</v>
      </c>
      <c r="D40" s="167">
        <v>128400</v>
      </c>
      <c r="E40" s="167">
        <v>128400</v>
      </c>
      <c r="F40" s="167">
        <v>33200</v>
      </c>
      <c r="G40" s="167">
        <v>33200</v>
      </c>
      <c r="H40" s="167">
        <v>33114.884</v>
      </c>
      <c r="I40" s="164">
        <f t="shared" si="0"/>
        <v>0.9974362650602409</v>
      </c>
    </row>
    <row r="41" spans="1:9" ht="12" customHeight="1">
      <c r="A41" s="177"/>
      <c r="B41" s="165">
        <v>33</v>
      </c>
      <c r="C41" s="166" t="s">
        <v>132</v>
      </c>
      <c r="D41" s="167">
        <v>119897</v>
      </c>
      <c r="E41" s="167">
        <v>119897</v>
      </c>
      <c r="F41" s="167">
        <v>32454</v>
      </c>
      <c r="G41" s="167">
        <v>32454</v>
      </c>
      <c r="H41" s="167">
        <v>32414.23</v>
      </c>
      <c r="I41" s="164">
        <f t="shared" si="0"/>
        <v>0.9987745732421273</v>
      </c>
    </row>
    <row r="42" spans="1:9" ht="12" customHeight="1">
      <c r="A42" s="177"/>
      <c r="B42" s="165">
        <v>34</v>
      </c>
      <c r="C42" s="166" t="s">
        <v>133</v>
      </c>
      <c r="D42" s="167">
        <v>188822</v>
      </c>
      <c r="E42" s="167">
        <v>188822</v>
      </c>
      <c r="F42" s="167">
        <v>46879</v>
      </c>
      <c r="G42" s="167">
        <v>46879</v>
      </c>
      <c r="H42" s="167">
        <v>46878.962</v>
      </c>
      <c r="I42" s="164">
        <f t="shared" si="0"/>
        <v>0.9999991894025043</v>
      </c>
    </row>
    <row r="43" spans="1:9" ht="12" customHeight="1">
      <c r="A43" s="177"/>
      <c r="B43" s="165">
        <v>35</v>
      </c>
      <c r="C43" s="166" t="s">
        <v>134</v>
      </c>
      <c r="D43" s="167">
        <v>86600</v>
      </c>
      <c r="E43" s="167">
        <v>80575</v>
      </c>
      <c r="F43" s="167">
        <v>23276</v>
      </c>
      <c r="G43" s="167">
        <v>21769</v>
      </c>
      <c r="H43" s="167">
        <v>20117.587</v>
      </c>
      <c r="I43" s="164">
        <f t="shared" si="0"/>
        <v>0.9241392346915338</v>
      </c>
    </row>
    <row r="44" spans="1:9" ht="12" customHeight="1">
      <c r="A44" s="177"/>
      <c r="B44" s="165">
        <v>37</v>
      </c>
      <c r="C44" s="166" t="s">
        <v>135</v>
      </c>
      <c r="D44" s="167">
        <v>143869</v>
      </c>
      <c r="E44" s="167">
        <v>143869</v>
      </c>
      <c r="F44" s="167">
        <v>36058</v>
      </c>
      <c r="G44" s="167">
        <v>36058</v>
      </c>
      <c r="H44" s="167">
        <v>35734.043999999994</v>
      </c>
      <c r="I44" s="164">
        <f t="shared" si="0"/>
        <v>0.9910156969327194</v>
      </c>
    </row>
    <row r="45" spans="1:9" ht="28.5" customHeight="1">
      <c r="A45" s="177"/>
      <c r="B45" s="182">
        <v>39</v>
      </c>
      <c r="C45" s="166" t="s">
        <v>136</v>
      </c>
      <c r="D45" s="167">
        <v>1085</v>
      </c>
      <c r="E45" s="167">
        <v>1085</v>
      </c>
      <c r="F45" s="167">
        <v>285</v>
      </c>
      <c r="G45" s="167">
        <v>285</v>
      </c>
      <c r="H45" s="167">
        <v>258.41</v>
      </c>
      <c r="I45" s="164">
        <f t="shared" si="0"/>
        <v>0.906701754385965</v>
      </c>
    </row>
    <row r="46" spans="1:9" ht="12" customHeight="1">
      <c r="A46" s="177"/>
      <c r="B46" s="165">
        <v>40</v>
      </c>
      <c r="C46" s="166" t="s">
        <v>137</v>
      </c>
      <c r="D46" s="167">
        <v>10240</v>
      </c>
      <c r="E46" s="167">
        <v>10240</v>
      </c>
      <c r="F46" s="167">
        <v>2350</v>
      </c>
      <c r="G46" s="167">
        <v>2350</v>
      </c>
      <c r="H46" s="167">
        <v>2291.137</v>
      </c>
      <c r="I46" s="164">
        <f t="shared" si="0"/>
        <v>0.9749519148936171</v>
      </c>
    </row>
    <row r="47" spans="1:9" ht="12" customHeight="1">
      <c r="A47" s="177"/>
      <c r="B47" s="165">
        <v>41</v>
      </c>
      <c r="C47" s="166" t="s">
        <v>138</v>
      </c>
      <c r="D47" s="167">
        <v>6413</v>
      </c>
      <c r="E47" s="167">
        <v>6413</v>
      </c>
      <c r="F47" s="167">
        <v>1604</v>
      </c>
      <c r="G47" s="167">
        <v>1604</v>
      </c>
      <c r="H47" s="167">
        <v>1441.743</v>
      </c>
      <c r="I47" s="164">
        <f t="shared" si="0"/>
        <v>0.8988422693266832</v>
      </c>
    </row>
    <row r="48" spans="1:9" ht="12.75">
      <c r="A48" s="177"/>
      <c r="B48" s="168">
        <v>42</v>
      </c>
      <c r="C48" s="166" t="s">
        <v>139</v>
      </c>
      <c r="D48" s="167">
        <v>3396</v>
      </c>
      <c r="E48" s="167">
        <v>3396</v>
      </c>
      <c r="F48" s="167">
        <v>940</v>
      </c>
      <c r="G48" s="167">
        <v>940</v>
      </c>
      <c r="H48" s="167">
        <v>871.228</v>
      </c>
      <c r="I48" s="164">
        <f t="shared" si="0"/>
        <v>0.9268382978723404</v>
      </c>
    </row>
    <row r="49" spans="1:9" ht="12" customHeight="1">
      <c r="A49" s="177"/>
      <c r="B49" s="165">
        <v>46</v>
      </c>
      <c r="C49" s="166" t="s">
        <v>140</v>
      </c>
      <c r="D49" s="167">
        <v>166</v>
      </c>
      <c r="E49" s="167">
        <v>166</v>
      </c>
      <c r="F49" s="167">
        <v>26</v>
      </c>
      <c r="G49" s="167">
        <v>26</v>
      </c>
      <c r="H49" s="167">
        <v>0</v>
      </c>
      <c r="I49" s="164">
        <f t="shared" si="0"/>
        <v>0</v>
      </c>
    </row>
    <row r="50" spans="1:9" ht="12" customHeight="1">
      <c r="A50" s="177"/>
      <c r="B50" s="165">
        <v>47</v>
      </c>
      <c r="C50" s="166" t="s">
        <v>141</v>
      </c>
      <c r="D50" s="167">
        <v>58079</v>
      </c>
      <c r="E50" s="167">
        <v>58079</v>
      </c>
      <c r="F50" s="167">
        <v>15552</v>
      </c>
      <c r="G50" s="167">
        <v>15507</v>
      </c>
      <c r="H50" s="167">
        <v>14419.307</v>
      </c>
      <c r="I50" s="164">
        <f t="shared" si="0"/>
        <v>0.9298579351260722</v>
      </c>
    </row>
    <row r="51" spans="1:9" ht="12" customHeight="1">
      <c r="A51" s="177"/>
      <c r="B51" s="165">
        <v>48</v>
      </c>
      <c r="C51" s="166" t="s">
        <v>142</v>
      </c>
      <c r="D51" s="167">
        <v>6861</v>
      </c>
      <c r="E51" s="167">
        <v>11744</v>
      </c>
      <c r="F51" s="167">
        <v>1875</v>
      </c>
      <c r="G51" s="167">
        <v>1875</v>
      </c>
      <c r="H51" s="167">
        <v>1790.966</v>
      </c>
      <c r="I51" s="164">
        <f t="shared" si="0"/>
        <v>0.9551818666666666</v>
      </c>
    </row>
    <row r="52" spans="1:9" ht="25.5">
      <c r="A52" s="177"/>
      <c r="B52" s="182">
        <v>50</v>
      </c>
      <c r="C52" s="166" t="s">
        <v>143</v>
      </c>
      <c r="D52" s="167">
        <v>2326</v>
      </c>
      <c r="E52" s="167">
        <v>2326</v>
      </c>
      <c r="F52" s="167">
        <v>605</v>
      </c>
      <c r="G52" s="167">
        <v>605</v>
      </c>
      <c r="H52" s="167">
        <v>600.843</v>
      </c>
      <c r="I52" s="164">
        <f t="shared" si="0"/>
        <v>0.9931289256198347</v>
      </c>
    </row>
    <row r="53" spans="1:9" ht="12" customHeight="1">
      <c r="A53" s="177"/>
      <c r="B53" s="165">
        <v>51</v>
      </c>
      <c r="C53" s="166" t="s">
        <v>144</v>
      </c>
      <c r="D53" s="167">
        <v>2183</v>
      </c>
      <c r="E53" s="167">
        <v>2183</v>
      </c>
      <c r="F53" s="167">
        <v>546</v>
      </c>
      <c r="G53" s="167">
        <v>546</v>
      </c>
      <c r="H53" s="167">
        <v>472.448</v>
      </c>
      <c r="I53" s="164">
        <f t="shared" si="0"/>
        <v>0.8652893772893773</v>
      </c>
    </row>
    <row r="54" spans="1:9" ht="12" customHeight="1">
      <c r="A54" s="177"/>
      <c r="B54" s="165">
        <v>52</v>
      </c>
      <c r="C54" s="166" t="s">
        <v>90</v>
      </c>
      <c r="D54" s="167">
        <v>8699</v>
      </c>
      <c r="E54" s="167">
        <v>8699</v>
      </c>
      <c r="F54" s="167">
        <v>2175</v>
      </c>
      <c r="G54" s="167">
        <v>2175</v>
      </c>
      <c r="H54" s="167">
        <v>2124.539</v>
      </c>
      <c r="I54" s="164">
        <f t="shared" si="0"/>
        <v>0.9767995402298851</v>
      </c>
    </row>
    <row r="55" spans="1:9" ht="12" customHeight="1">
      <c r="A55" s="177"/>
      <c r="B55" s="165">
        <v>53</v>
      </c>
      <c r="C55" s="166" t="s">
        <v>145</v>
      </c>
      <c r="D55" s="167">
        <v>13903</v>
      </c>
      <c r="E55" s="167">
        <v>13903</v>
      </c>
      <c r="F55" s="167">
        <v>3635</v>
      </c>
      <c r="G55" s="167">
        <v>3635</v>
      </c>
      <c r="H55" s="167">
        <v>3024.535</v>
      </c>
      <c r="I55" s="164">
        <f t="shared" si="0"/>
        <v>0.8320591471801926</v>
      </c>
    </row>
    <row r="56" spans="1:9" ht="12" customHeight="1">
      <c r="A56" s="177"/>
      <c r="B56" s="165">
        <v>54</v>
      </c>
      <c r="C56" s="166" t="s">
        <v>146</v>
      </c>
      <c r="D56" s="167">
        <v>27374</v>
      </c>
      <c r="E56" s="167">
        <v>38139</v>
      </c>
      <c r="F56" s="167">
        <v>7045</v>
      </c>
      <c r="G56" s="167">
        <v>9703</v>
      </c>
      <c r="H56" s="167">
        <v>9442.969</v>
      </c>
      <c r="I56" s="164">
        <f t="shared" si="0"/>
        <v>0.9732009687725445</v>
      </c>
    </row>
    <row r="57" spans="1:9" ht="14.25" customHeight="1">
      <c r="A57" s="177"/>
      <c r="B57" s="165">
        <v>55</v>
      </c>
      <c r="C57" s="166" t="s">
        <v>149</v>
      </c>
      <c r="D57" s="167">
        <v>8400</v>
      </c>
      <c r="E57" s="167">
        <v>8400</v>
      </c>
      <c r="F57" s="167">
        <v>2381</v>
      </c>
      <c r="G57" s="167">
        <v>2381</v>
      </c>
      <c r="H57" s="167">
        <v>2006.406</v>
      </c>
      <c r="I57" s="164">
        <f t="shared" si="0"/>
        <v>0.8426736665266694</v>
      </c>
    </row>
    <row r="58" spans="1:9" ht="12.75" customHeight="1" thickBot="1">
      <c r="A58" s="178"/>
      <c r="B58" s="173">
        <v>65</v>
      </c>
      <c r="C58" s="174" t="s">
        <v>147</v>
      </c>
      <c r="D58" s="175">
        <v>914633</v>
      </c>
      <c r="E58" s="175">
        <v>914633</v>
      </c>
      <c r="F58" s="175">
        <v>8659</v>
      </c>
      <c r="G58" s="175">
        <v>1771</v>
      </c>
      <c r="H58" s="176">
        <v>0</v>
      </c>
      <c r="I58" s="176">
        <f t="shared" si="0"/>
        <v>0</v>
      </c>
    </row>
    <row r="59" spans="2:10" ht="8.25" customHeight="1">
      <c r="B59" s="183"/>
      <c r="C59" s="183"/>
      <c r="D59" s="184"/>
      <c r="E59" s="184"/>
      <c r="F59" s="183"/>
      <c r="G59" s="183"/>
      <c r="H59" s="183"/>
      <c r="I59" s="183"/>
      <c r="J59" s="183"/>
    </row>
    <row r="60" spans="2:10" ht="12" customHeight="1">
      <c r="B60" s="185" t="s">
        <v>167</v>
      </c>
      <c r="C60" s="186"/>
      <c r="D60" s="187"/>
      <c r="E60" s="187"/>
      <c r="F60" s="185"/>
      <c r="G60" s="185"/>
      <c r="H60" s="188"/>
      <c r="I60" s="189"/>
      <c r="J60" s="183"/>
    </row>
    <row r="61" spans="2:14" ht="23.25" customHeight="1">
      <c r="B61" s="190"/>
      <c r="C61" s="232" t="s">
        <v>169</v>
      </c>
      <c r="D61" s="232"/>
      <c r="E61" s="232"/>
      <c r="F61" s="232"/>
      <c r="G61" s="232"/>
      <c r="H61" s="232"/>
      <c r="I61" s="232"/>
      <c r="J61" s="191"/>
      <c r="K61" s="119"/>
      <c r="L61" s="119"/>
      <c r="M61" s="119"/>
      <c r="N61" s="119"/>
    </row>
    <row r="62" spans="2:14" ht="46.5" customHeight="1">
      <c r="B62" s="190"/>
      <c r="C62" s="232" t="s">
        <v>170</v>
      </c>
      <c r="D62" s="232"/>
      <c r="E62" s="232"/>
      <c r="F62" s="232"/>
      <c r="G62" s="232"/>
      <c r="H62" s="232"/>
      <c r="I62" s="232"/>
      <c r="J62" s="191"/>
      <c r="K62" s="120"/>
      <c r="L62" s="120"/>
      <c r="M62" s="120"/>
      <c r="N62" s="120"/>
    </row>
    <row r="63" spans="2:14" ht="12" customHeight="1">
      <c r="B63" s="190"/>
      <c r="C63" s="232" t="s">
        <v>171</v>
      </c>
      <c r="D63" s="232"/>
      <c r="E63" s="232"/>
      <c r="F63" s="232"/>
      <c r="G63" s="232"/>
      <c r="H63" s="232"/>
      <c r="I63" s="232"/>
      <c r="J63" s="191"/>
      <c r="K63" s="119"/>
      <c r="L63" s="119"/>
      <c r="M63" s="119"/>
      <c r="N63" s="119"/>
    </row>
    <row r="64" spans="2:14" ht="24.75" customHeight="1">
      <c r="B64" s="190"/>
      <c r="C64" s="232" t="s">
        <v>168</v>
      </c>
      <c r="D64" s="232"/>
      <c r="E64" s="232"/>
      <c r="F64" s="232"/>
      <c r="G64" s="232"/>
      <c r="H64" s="232"/>
      <c r="I64" s="232"/>
      <c r="J64" s="191"/>
      <c r="K64" s="120"/>
      <c r="L64" s="120"/>
      <c r="M64" s="120"/>
      <c r="N64" s="120"/>
    </row>
    <row r="65" spans="2:14" ht="27.75" customHeight="1">
      <c r="B65" s="121"/>
      <c r="C65" s="229"/>
      <c r="D65" s="229"/>
      <c r="E65" s="229"/>
      <c r="F65" s="229"/>
      <c r="G65" s="229"/>
      <c r="H65" s="229"/>
      <c r="I65" s="229"/>
      <c r="J65" s="120"/>
      <c r="K65" s="120"/>
      <c r="L65" s="120"/>
      <c r="M65" s="120"/>
      <c r="N65" s="120"/>
    </row>
    <row r="66" spans="2:14" ht="31.5" customHeight="1">
      <c r="B66" s="122"/>
      <c r="C66" s="229"/>
      <c r="D66" s="229"/>
      <c r="E66" s="229"/>
      <c r="F66" s="229"/>
      <c r="G66" s="229"/>
      <c r="H66" s="229"/>
      <c r="I66" s="229"/>
      <c r="J66" s="120"/>
      <c r="K66" s="120"/>
      <c r="L66" s="120"/>
      <c r="M66" s="120"/>
      <c r="N66" s="120"/>
    </row>
    <row r="67" spans="2:14" ht="37.5" customHeight="1">
      <c r="B67" s="122"/>
      <c r="C67" s="229"/>
      <c r="D67" s="229"/>
      <c r="E67" s="229"/>
      <c r="F67" s="229"/>
      <c r="G67" s="229"/>
      <c r="H67" s="229"/>
      <c r="I67" s="229"/>
      <c r="J67" s="120"/>
      <c r="K67" s="120"/>
      <c r="L67" s="120"/>
      <c r="M67" s="120"/>
      <c r="N67" s="120"/>
    </row>
    <row r="68" spans="2:14" ht="57" customHeight="1">
      <c r="B68" s="122"/>
      <c r="C68" s="229"/>
      <c r="D68" s="229"/>
      <c r="E68" s="229"/>
      <c r="F68" s="229"/>
      <c r="G68" s="229"/>
      <c r="H68" s="229"/>
      <c r="I68" s="229"/>
      <c r="J68" s="120"/>
      <c r="K68" s="120"/>
      <c r="L68" s="120"/>
      <c r="M68" s="120"/>
      <c r="N68" s="120"/>
    </row>
  </sheetData>
  <sheetProtection/>
  <mergeCells count="18">
    <mergeCell ref="C65:I65"/>
    <mergeCell ref="C66:I66"/>
    <mergeCell ref="I6:I7"/>
    <mergeCell ref="C61:I61"/>
    <mergeCell ref="C62:I62"/>
    <mergeCell ref="C67:I67"/>
    <mergeCell ref="C68:I68"/>
    <mergeCell ref="C63:I63"/>
    <mergeCell ref="C64:I64"/>
    <mergeCell ref="F6:F7"/>
    <mergeCell ref="G6:G7"/>
    <mergeCell ref="B3:I3"/>
    <mergeCell ref="C4:F4"/>
    <mergeCell ref="B6:B7"/>
    <mergeCell ref="C6:C7"/>
    <mergeCell ref="D6:D7"/>
    <mergeCell ref="E6:E7"/>
    <mergeCell ref="H6:H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32645493</cp:lastModifiedBy>
  <cp:lastPrinted>2014-04-28T08:39:31Z</cp:lastPrinted>
  <dcterms:created xsi:type="dcterms:W3CDTF">1996-10-14T23:33:28Z</dcterms:created>
  <dcterms:modified xsi:type="dcterms:W3CDTF">2014-04-28T11:05:40Z</dcterms:modified>
  <cp:category/>
  <cp:version/>
  <cp:contentType/>
  <cp:contentStatus/>
</cp:coreProperties>
</file>