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0" yWindow="65521" windowWidth="11520" windowHeight="9945" activeTab="3"/>
  </bookViews>
  <sheets>
    <sheet name="A 1 Sinteza executie trim. 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 '!$A$1:$F$24</definedName>
    <definedName name="_xlnm.Print_Area" localSheetId="2">'A 3 ch personal pe bugete'!$A$2:$L$14</definedName>
    <definedName name="_xlnm.Print_Area" localSheetId="3">'A 4 OPC BS p'!$A$1:$H$62</definedName>
    <definedName name="_xlnm.Print_Area" localSheetId="1">'Anexa 2 '!$A$2:$I$50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<sst xmlns="http://schemas.openxmlformats.org/spreadsheetml/2006/main" count="181" uniqueCount="166">
  <si>
    <t xml:space="preserve">   </t>
  </si>
  <si>
    <t xml:space="preserve">    </t>
  </si>
  <si>
    <t>mil.lei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</si>
  <si>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</si>
  <si>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</si>
  <si>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</si>
  <si>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</si>
  <si>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</si>
  <si>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</si>
  <si>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</si>
  <si>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</si>
  <si>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</si>
  <si>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</si>
  <si>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</si>
  <si>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</si>
  <si>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</si>
  <si>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</si>
  <si>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</si>
  <si>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</si>
  <si>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</si>
  <si>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</si>
  <si>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</si>
  <si>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</si>
  <si>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</si>
  <si>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</si>
  <si>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</si>
  <si>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</si>
  <si>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</si>
  <si>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</si>
  <si>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</si>
  <si>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</si>
  <si>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</si>
  <si>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</si>
  <si>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</si>
  <si>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</si>
  <si>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</si>
  <si>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</si>
  <si>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</si>
  <si>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</si>
  <si>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</si>
  <si>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</si>
  <si>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</si>
  <si>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</si>
  <si>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</si>
  <si>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</si>
  <si>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</si>
  <si>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</si>
  <si>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</si>
  <si>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</si>
  <si>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</si>
  <si>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</si>
  <si>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</si>
  <si>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</si>
  <si>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>% din total program anual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</si>
  <si>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</si>
  <si>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</si>
  <si>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</si>
  <si>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</si>
  <si>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</si>
  <si>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</si>
  <si>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</si>
  <si>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</si>
  <si>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</si>
  <si>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</si>
  <si>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</si>
  <si>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</si>
  <si>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</si>
  <si>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</si>
  <si>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</si>
  <si>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</si>
  <si>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</si>
  <si>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</si>
  <si>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</si>
  <si>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</si>
  <si>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</si>
  <si>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</si>
  <si>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</si>
  <si>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</si>
  <si>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</si>
  <si>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</si>
  <si>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</si>
  <si>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>6=5/4*100</t>
  </si>
  <si>
    <t xml:space="preserve">-milioane lei- </t>
  </si>
  <si>
    <t>mii lei</t>
  </si>
  <si>
    <t>Autoritatea pentru Administrarea Activelor Statului</t>
  </si>
  <si>
    <t xml:space="preserve">         EXECUŢIA BUGETULUI GENERAL CONSOLIDAT   </t>
  </si>
  <si>
    <t>Program Trim. I</t>
  </si>
  <si>
    <t>Execuţie trim. I</t>
  </si>
  <si>
    <t>% din program trim.I</t>
  </si>
  <si>
    <t>(%)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</si>
  <si>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</si>
  <si>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</si>
  <si>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</si>
  <si>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Consiliul Legislativ </t>
  </si>
  <si>
    <t xml:space="preserve">Curtea de Conturi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</si>
  <si>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</si>
  <si>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</si>
  <si>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</si>
  <si>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Afacerilor Interne </t>
  </si>
  <si>
    <t xml:space="preserve">Ministerul Public </t>
  </si>
  <si>
    <t xml:space="preserve">Consiliul Superior al Magistraturii 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</si>
  <si>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</si>
  <si>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</si>
  <si>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</si>
  <si>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</si>
  <si>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</si>
  <si>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</si>
  <si>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</si>
  <si>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</si>
  <si>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Justiției </t>
  </si>
  <si>
    <t xml:space="preserve">Ministerul Apărării Naționale </t>
  </si>
  <si>
    <t>Ministerul Tineretului și Sportului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</si>
  <si>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</si>
  <si>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</si>
  <si>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</si>
  <si>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</si>
  <si>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</si>
  <si>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</si>
  <si>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</si>
  <si>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</si>
  <si>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</si>
  <si>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</si>
  <si>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Oficiul Registrului Național al Informațiilor Secrete de Stat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</si>
  <si>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</si>
  <si>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</si>
  <si>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</si>
  <si>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Autoritatea Electorală Permanentă </t>
  </si>
  <si>
    <t xml:space="preserve">Autoritatea Națională de Supraveghere a Prelucrării Datelor cu Caracter Personal </t>
  </si>
  <si>
    <t xml:space="preserve">Consiliul Economic și Social </t>
  </si>
  <si>
    <t>Consiliul Național de Soluționare a Contestațiilor</t>
  </si>
  <si>
    <t>Autoritatea Națională pentru Restituirea Proprietăților</t>
  </si>
  <si>
    <t>Consiliul de monitorizare a implementării Convenției</t>
  </si>
  <si>
    <t xml:space="preserve">         PIB* - milioane lei  </t>
  </si>
  <si>
    <t>Ministerul Muncii și Protrcției Sociale</t>
  </si>
  <si>
    <t>Ministerul Mediului, Apelor si Pădurilor</t>
  </si>
  <si>
    <t xml:space="preserve">Ministerul Culturii </t>
  </si>
  <si>
    <t>Inspectia Judiciara</t>
  </si>
  <si>
    <t xml:space="preserve">Plati efectuate in anii precedenti si recuperate in anul curent </t>
  </si>
  <si>
    <t>TOTAL - program anual**</t>
  </si>
  <si>
    <t>**program actualizat martie 2020</t>
  </si>
  <si>
    <t xml:space="preserve">   -pe anul 2021 -</t>
  </si>
  <si>
    <t>Realizari trim. I 2021</t>
  </si>
  <si>
    <t>Program trim. I 2021 actualizat</t>
  </si>
  <si>
    <t>Grad de realizare trim.I 2021</t>
  </si>
  <si>
    <t>Program 2021
iniţial</t>
  </si>
  <si>
    <t>Program           2021 
actualizat</t>
  </si>
  <si>
    <t>Trimestrul I 2021
iniţial</t>
  </si>
  <si>
    <t>Trimestrul I 2021
actualizat</t>
  </si>
  <si>
    <t>Execuţie trimestrul I 2021</t>
  </si>
  <si>
    <t>CHELTUIELI DE PERSONAL  2021</t>
  </si>
  <si>
    <t>Program    2021            iniţial</t>
  </si>
  <si>
    <t>Program     2021     actualizat</t>
  </si>
  <si>
    <t>Program trimestrul I 2021 iniţial</t>
  </si>
  <si>
    <t>Program trimestrul I 2021 actualizat</t>
  </si>
  <si>
    <t>Ministerul Dezvoltării, Lucrărilor Publice și Administrației</t>
  </si>
  <si>
    <t>Ministerul Finanțelor</t>
  </si>
  <si>
    <t xml:space="preserve">Ministerul Transporturilor și Infrastructurii  </t>
  </si>
  <si>
    <t xml:space="preserve">Ministerul Investițiilor și Proiectelor Europene </t>
  </si>
  <si>
    <r>
      <t xml:space="preserve"> </t>
    </r>
    <r>
      <rPr>
        <b/>
        <sz val="12"/>
        <color indexed="8"/>
        <rFont val="Tahoma"/>
        <family val="2"/>
      </rPr>
      <t>TOTAL din care:</t>
    </r>
  </si>
  <si>
    <t>* PIB actualizat conform prognozei de primăvară a Comisiei Nationale de Strategie și Prognoză</t>
  </si>
  <si>
    <t xml:space="preserve"> </t>
  </si>
  <si>
    <r>
      <t xml:space="preserve">Ministerul Cercetării şi Inovării </t>
    </r>
    <r>
      <rPr>
        <vertAlign val="superscript"/>
        <sz val="12"/>
        <rFont val="Tahoma"/>
        <family val="2"/>
      </rPr>
      <t>*)</t>
    </r>
  </si>
  <si>
    <t>Ministerul Energiei*)</t>
  </si>
  <si>
    <t>Ministerul Economiei, Antreprenoriatului și Turismului*)</t>
  </si>
  <si>
    <t>Ministerul Educaţiei*)</t>
  </si>
  <si>
    <t>*) Sumele din executie se vor corela la programul dupa protocolul in urma reorganizarii</t>
  </si>
</sst>
</file>

<file path=xl/styles.xml><?xml version="1.0" encoding="utf-8"?>
<styleSheet xmlns="http://schemas.openxmlformats.org/spreadsheetml/2006/main">
  <numFmts count="6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"/>
    <numFmt numFmtId="176" formatCode="0.0%"/>
    <numFmt numFmtId="177" formatCode="\$#,##0_);[Red]&quot;($&quot;#,##0\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General_)"/>
    <numFmt numFmtId="184" formatCode="0.000_)"/>
    <numFmt numFmtId="185" formatCode="#,##0.0;\-#,##0.0;&quot;--&quot;"/>
    <numFmt numFmtId="186" formatCode="#,##0&quot; лв&quot;;\-#,##0&quot; лв&quot;"/>
    <numFmt numFmtId="187" formatCode="mmmm\ d&quot;, &quot;yyyy"/>
    <numFmt numFmtId="188" formatCode="_-[$€-2]* #,##0.00_-;\-[$€-2]* #,##0.00_-;_-[$€-2]* \-??_-"/>
    <numFmt numFmtId="189" formatCode="_-* #,##0\ _F_t_-;\-* #,##0\ _F_t_-;_-* &quot;- &quot;_F_t_-;_-@_-"/>
    <numFmt numFmtId="190" formatCode="_-* #,##0.00\ _F_t_-;\-* #,##0.00\ _F_t_-;_-* \-??\ _F_t_-;_-@_-"/>
    <numFmt numFmtId="191" formatCode="#."/>
    <numFmt numFmtId="192" formatCode="#,##0&quot; Kč&quot;;\-#,##0&quot; Kč&quot;"/>
    <numFmt numFmtId="193" formatCode="_-* #,##0.00&quot; Kč&quot;_-;\-* #,##0.00&quot; Kč&quot;_-;_-* \-??&quot; Kč&quot;_-;_-@_-"/>
    <numFmt numFmtId="194" formatCode="_(* #,##0_);_(* \(#,##0\);_(* \-_);_(@_)"/>
    <numFmt numFmtId="195" formatCode="_(* #,##0.00_);_(* \(#,##0.00\);_(* \-??_);_(@_)"/>
    <numFmt numFmtId="196" formatCode="_-* #,##0.00\ _F_-;\-* #,##0.00\ _F_-;_-* \-??\ _F_-;_-@_-"/>
    <numFmt numFmtId="197" formatCode="\$#,##0_);&quot;($&quot;#,##0\)"/>
    <numFmt numFmtId="198" formatCode="_(\$* #,##0_);_(\$* \(#,##0\);_(\$* \-_);_(@_)"/>
    <numFmt numFmtId="199" formatCode="_(\$* #,##0.00_);_(\$* \(#,##0.00\);_(\$* \-??_);_(@_)"/>
    <numFmt numFmtId="200" formatCode="[&gt;=0.05]#,##0.0;[&lt;=-0.05]\-#,##0.0;?0.0"/>
    <numFmt numFmtId="201" formatCode="_-* #,##0&quot; Ft&quot;_-;\-* #,##0&quot; Ft&quot;_-;_-* &quot;- Ft&quot;_-;_-@_-"/>
    <numFmt numFmtId="202" formatCode="_-* #,##0.00&quot; Ft&quot;_-;\-* #,##0.00&quot; Ft&quot;_-;_-* \-??&quot; Ft&quot;_-;_-@_-"/>
    <numFmt numFmtId="203" formatCode="[Black]#,##0.0;[Black]\-#,##0.0;;"/>
    <numFmt numFmtId="204" formatCode="[Black][&gt;0.05]#,##0.0;[Black][&lt;-0.05]\-#,##0.0;;"/>
    <numFmt numFmtId="205" formatCode="[Black][&gt;0.5]#,##0;[Black][&lt;-0.5]\-#,##0;;"/>
    <numFmt numFmtId="206" formatCode="#,##0.0____"/>
    <numFmt numFmtId="207" formatCode="#\ ##0.0"/>
    <numFmt numFmtId="208" formatCode="mmmm\ yyyy"/>
    <numFmt numFmtId="209" formatCode="_-* #,##0&quot; к.&quot;_-;\-* #,##0&quot; к.&quot;_-;_-* &quot;- к.&quot;_-;_-@_-"/>
    <numFmt numFmtId="210" formatCode="_-* #,##0.00&quot; к.&quot;_-;\-* #,##0.00&quot; к.&quot;_-;_-* \-??&quot; к.&quot;_-;_-@_-"/>
    <numFmt numFmtId="211" formatCode="_-* #,##0\ _г_р_н_._-;\-* #,##0\ _г_р_н_._-;_-* &quot;- &quot;_г_р_н_._-;_-@_-"/>
    <numFmt numFmtId="212" formatCode="_-* #,##0.00\ _г_р_н_._-;\-* #,##0.00\ _г_р_н_._-;_-* \-??\ _г_р_н_._-;_-@_-"/>
    <numFmt numFmtId="213" formatCode="_-* #,##0\ _к_._-;\-* #,##0\ _к_._-;_-* &quot;- &quot;_к_._-;_-@_-"/>
    <numFmt numFmtId="214" formatCode="#,##0\ \ \ \ "/>
    <numFmt numFmtId="215" formatCode="#,##0;\-#,##0"/>
    <numFmt numFmtId="216" formatCode="[&gt;=0]#,##0.0;[&lt;=0]\-#,##0.0;?0.0"/>
    <numFmt numFmtId="217" formatCode="[Black]#,##0;[Black]\-#,##0;;"/>
    <numFmt numFmtId="218" formatCode="mmm\-yy;@"/>
    <numFmt numFmtId="219" formatCode="#,##0&quot;    &quot;"/>
    <numFmt numFmtId="220" formatCode="_(* #,##0.0_);_(* \(#,##0.0\);_(* &quot;-&quot;??_);_(@_)"/>
  </numFmts>
  <fonts count="101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sz val="9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i/>
      <sz val="12"/>
      <name val="Tahoma"/>
      <family val="2"/>
    </font>
    <font>
      <sz val="11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i/>
      <sz val="11"/>
      <name val="Tahoma"/>
      <family val="2"/>
    </font>
    <font>
      <b/>
      <sz val="12"/>
      <color indexed="10"/>
      <name val="Arial"/>
      <family val="2"/>
    </font>
    <font>
      <sz val="10"/>
      <color indexed="8"/>
      <name val="Tahoma"/>
      <family val="2"/>
    </font>
    <font>
      <vertAlign val="superscript"/>
      <sz val="12"/>
      <name val="Tahoma"/>
      <family val="2"/>
    </font>
    <font>
      <b/>
      <sz val="12"/>
      <color rgb="FFFF000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2"/>
      <color theme="1"/>
      <name val="Tahoma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77" fontId="1" fillId="0" borderId="0" applyFill="0" applyBorder="0" applyAlignment="0" applyProtection="0"/>
    <xf numFmtId="0" fontId="5" fillId="0" borderId="1">
      <alignment/>
      <protection hidden="1"/>
    </xf>
    <xf numFmtId="0" fontId="76" fillId="0" borderId="1">
      <alignment/>
      <protection hidden="1"/>
    </xf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0" fontId="76" fillId="0" borderId="1">
      <alignment/>
      <protection hidden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3" fontId="8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6" fillId="42" borderId="6">
      <alignment/>
      <protection/>
    </xf>
    <xf numFmtId="0" fontId="16" fillId="42" borderId="6">
      <alignment/>
      <protection/>
    </xf>
    <xf numFmtId="0" fontId="16" fillId="42" borderId="6">
      <alignment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20" fillId="42" borderId="7">
      <alignment/>
      <protection/>
    </xf>
    <xf numFmtId="0" fontId="20" fillId="42" borderId="7">
      <alignment/>
      <protection/>
    </xf>
    <xf numFmtId="0" fontId="20" fillId="42" borderId="7">
      <alignment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171" fontId="0" fillId="0" borderId="0" applyFont="0" applyFill="0" applyBorder="0" applyAlignment="0" applyProtection="0"/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69" fontId="0" fillId="0" borderId="0" applyFont="0" applyFill="0" applyBorder="0" applyAlignment="0" applyProtection="0"/>
    <xf numFmtId="195" fontId="0" fillId="0" borderId="0" applyFill="0" applyBorder="0" applyAlignment="0" applyProtection="0"/>
    <xf numFmtId="195" fontId="1" fillId="0" borderId="0" applyFill="0" applyBorder="0" applyAlignment="0" applyProtection="0"/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44" borderId="10" applyNumberFormat="0" applyFont="0" applyAlignment="0" applyProtection="0"/>
    <xf numFmtId="0" fontId="0" fillId="45" borderId="10" applyNumberFormat="0" applyAlignment="0" applyProtection="0"/>
    <xf numFmtId="214" fontId="24" fillId="0" borderId="11">
      <alignment/>
      <protection/>
    </xf>
    <xf numFmtId="219" fontId="24" fillId="0" borderId="12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3" fontId="27" fillId="0" borderId="0">
      <alignment/>
      <protection/>
    </xf>
    <xf numFmtId="183" fontId="71" fillId="0" borderId="0">
      <alignment/>
      <protection/>
    </xf>
    <xf numFmtId="183" fontId="7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4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39" borderId="16" applyNumberFormat="0" applyAlignment="0" applyProtection="0"/>
    <xf numFmtId="0" fontId="42" fillId="38" borderId="16" applyNumberFormat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6" fillId="12" borderId="2" applyNumberFormat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183" fontId="43" fillId="0" borderId="0" applyFill="0" applyBorder="0" applyAlignment="0" applyProtection="0"/>
    <xf numFmtId="0" fontId="44" fillId="0" borderId="0">
      <alignment/>
      <protection/>
    </xf>
    <xf numFmtId="183" fontId="43" fillId="0" borderId="0" applyFill="0" applyBorder="0" applyAlignment="0" applyProtection="0"/>
    <xf numFmtId="172" fontId="45" fillId="0" borderId="0">
      <alignment/>
      <protection/>
    </xf>
    <xf numFmtId="172" fontId="45" fillId="0" borderId="0">
      <alignment/>
      <protection/>
    </xf>
    <xf numFmtId="172" fontId="45" fillId="0" borderId="0">
      <alignment/>
      <protection/>
    </xf>
    <xf numFmtId="0" fontId="32" fillId="0" borderId="17">
      <alignment/>
      <protection/>
    </xf>
    <xf numFmtId="0" fontId="78" fillId="0" borderId="17">
      <alignment/>
      <protection/>
    </xf>
    <xf numFmtId="0" fontId="78" fillId="0" borderId="17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0" fontId="79" fillId="0" borderId="1">
      <alignment horizontal="left"/>
      <protection locked="0"/>
    </xf>
    <xf numFmtId="0" fontId="79" fillId="0" borderId="1">
      <alignment horizontal="left"/>
      <protection locked="0"/>
    </xf>
    <xf numFmtId="183" fontId="47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37" fontId="51" fillId="0" borderId="0">
      <alignment/>
      <protection/>
    </xf>
    <xf numFmtId="215" fontId="51" fillId="0" borderId="0">
      <alignment/>
      <protection/>
    </xf>
    <xf numFmtId="215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1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10" applyNumberFormat="0" applyFont="0" applyAlignment="0" applyProtection="0"/>
    <xf numFmtId="0" fontId="0" fillId="45" borderId="10" applyNumberFormat="0" applyAlignment="0" applyProtection="0"/>
    <xf numFmtId="0" fontId="2" fillId="44" borderId="10" applyNumberFormat="0" applyFont="0" applyAlignment="0" applyProtection="0"/>
    <xf numFmtId="0" fontId="0" fillId="45" borderId="10" applyNumberFormat="0" applyAlignment="0" applyProtection="0"/>
    <xf numFmtId="195" fontId="1" fillId="0" borderId="0" applyFill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5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74" fontId="56" fillId="0" borderId="0">
      <alignment/>
      <protection/>
    </xf>
    <xf numFmtId="174" fontId="34" fillId="0" borderId="0">
      <alignment/>
      <protection/>
    </xf>
    <xf numFmtId="174" fontId="34" fillId="0" borderId="0">
      <alignment/>
      <protection/>
    </xf>
    <xf numFmtId="0" fontId="0" fillId="48" borderId="0">
      <alignment/>
      <protection/>
    </xf>
    <xf numFmtId="0" fontId="0" fillId="49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6" fillId="0" borderId="0" applyNumberFormat="0" applyFill="0" applyBorder="0" applyAlignment="0" applyProtection="0"/>
    <xf numFmtId="207" fontId="58" fillId="0" borderId="0" applyBorder="0">
      <alignment/>
      <protection/>
    </xf>
    <xf numFmtId="207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7" fontId="58" fillId="19" borderId="0" applyBorder="0">
      <alignment/>
      <protection/>
    </xf>
    <xf numFmtId="183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8" borderId="1">
      <alignment/>
      <protection/>
    </xf>
    <xf numFmtId="0" fontId="34" fillId="38" borderId="1">
      <alignment/>
      <protection/>
    </xf>
    <xf numFmtId="0" fontId="34" fillId="38" borderId="1">
      <alignment/>
      <protection/>
    </xf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 applyFill="0" applyBorder="0" applyAlignment="0" applyProtection="0"/>
    <xf numFmtId="177" fontId="1" fillId="0" borderId="0" applyFill="0" applyBorder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43" fontId="0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183" fontId="64" fillId="0" borderId="0" applyFill="0" applyBorder="0" applyAlignment="0" applyProtection="0"/>
    <xf numFmtId="183" fontId="65" fillId="0" borderId="0" applyFill="0" applyBorder="0" applyAlignment="0" applyProtection="0"/>
    <xf numFmtId="174" fontId="25" fillId="0" borderId="0">
      <alignment horizontal="right"/>
      <protection/>
    </xf>
    <xf numFmtId="174" fontId="25" fillId="0" borderId="0">
      <alignment horizontal="right"/>
      <protection/>
    </xf>
    <xf numFmtId="174" fontId="25" fillId="0" borderId="0">
      <alignment horizontal="right"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0" fontId="67" fillId="0" borderId="0" applyProtection="0">
      <alignment/>
    </xf>
    <xf numFmtId="0" fontId="67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1" fillId="0" borderId="0">
      <alignment/>
      <protection/>
    </xf>
    <xf numFmtId="183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11" fontId="1" fillId="0" borderId="0" applyFill="0" applyBorder="0" applyAlignment="0" applyProtection="0"/>
    <xf numFmtId="212" fontId="1" fillId="0" borderId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2" fontId="66" fillId="0" borderId="0" applyProtection="0">
      <alignment/>
    </xf>
    <xf numFmtId="2" fontId="66" fillId="0" borderId="0" applyProtection="0">
      <alignment/>
    </xf>
    <xf numFmtId="2" fontId="66" fillId="0" borderId="0" applyProtection="0">
      <alignment/>
    </xf>
    <xf numFmtId="213" fontId="1" fillId="0" borderId="0" applyFill="0" applyBorder="0" applyAlignment="0" applyProtection="0"/>
    <xf numFmtId="212" fontId="1" fillId="0" borderId="0" applyFill="0" applyBorder="0" applyAlignment="0" applyProtection="0"/>
  </cellStyleXfs>
  <cellXfs count="226">
    <xf numFmtId="0" fontId="0" fillId="0" borderId="0" xfId="0" applyAlignment="1">
      <alignment/>
    </xf>
    <xf numFmtId="172" fontId="71" fillId="50" borderId="0" xfId="0" applyNumberFormat="1" applyFont="1" applyFill="1" applyAlignment="1" applyProtection="1">
      <alignment horizontal="center"/>
      <protection locked="0"/>
    </xf>
    <xf numFmtId="172" fontId="72" fillId="50" borderId="0" xfId="572" applyNumberFormat="1" applyFont="1" applyFill="1" applyBorder="1" applyAlignment="1">
      <alignment horizontal="right"/>
      <protection/>
    </xf>
    <xf numFmtId="172" fontId="72" fillId="50" borderId="0" xfId="0" applyNumberFormat="1" applyFont="1" applyFill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/>
      <protection locked="0"/>
    </xf>
    <xf numFmtId="172" fontId="73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 vertical="center"/>
      <protection locked="0"/>
    </xf>
    <xf numFmtId="4" fontId="72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left" indent="6"/>
      <protection locked="0"/>
    </xf>
    <xf numFmtId="172" fontId="71" fillId="50" borderId="0" xfId="0" applyNumberFormat="1" applyFont="1" applyFill="1" applyBorder="1" applyAlignment="1" applyProtection="1">
      <alignment horizontal="left"/>
      <protection locked="0"/>
    </xf>
    <xf numFmtId="172" fontId="72" fillId="50" borderId="0" xfId="0" applyNumberFormat="1" applyFont="1" applyFill="1" applyBorder="1" applyAlignment="1" applyProtection="1">
      <alignment horizontal="left" vertical="center" wrapText="1"/>
      <protection locked="0"/>
    </xf>
    <xf numFmtId="172" fontId="71" fillId="0" borderId="0" xfId="0" applyNumberFormat="1" applyFont="1" applyFill="1" applyBorder="1" applyAlignment="1" applyProtection="1">
      <alignment horizontal="left" vertical="center"/>
      <protection locked="0"/>
    </xf>
    <xf numFmtId="172" fontId="72" fillId="50" borderId="0" xfId="0" applyNumberFormat="1" applyFont="1" applyFill="1" applyAlignment="1" applyProtection="1">
      <alignment horizontal="right"/>
      <protection locked="0"/>
    </xf>
    <xf numFmtId="172" fontId="71" fillId="50" borderId="0" xfId="0" applyNumberFormat="1" applyFont="1" applyFill="1" applyAlignment="1" applyProtection="1">
      <alignment horizontal="left"/>
      <protection locked="0"/>
    </xf>
    <xf numFmtId="172" fontId="73" fillId="50" borderId="0" xfId="0" applyNumberFormat="1" applyFont="1" applyFill="1" applyAlignment="1" applyProtection="1">
      <alignment horizontal="right"/>
      <protection locked="0"/>
    </xf>
    <xf numFmtId="175" fontId="71" fillId="50" borderId="0" xfId="0" applyNumberFormat="1" applyFont="1" applyFill="1" applyBorder="1" applyAlignment="1" applyProtection="1">
      <alignment horizontal="center"/>
      <protection locked="0"/>
    </xf>
    <xf numFmtId="14" fontId="74" fillId="0" borderId="0" xfId="0" applyNumberFormat="1" applyFont="1" applyAlignment="1">
      <alignment/>
    </xf>
    <xf numFmtId="0" fontId="0" fillId="0" borderId="0" xfId="574" applyFont="1">
      <alignment/>
      <protection/>
    </xf>
    <xf numFmtId="0" fontId="0" fillId="0" borderId="0" xfId="574" applyFont="1" applyAlignment="1">
      <alignment horizontal="center" vertical="center"/>
      <protection/>
    </xf>
    <xf numFmtId="4" fontId="74" fillId="0" borderId="0" xfId="573" applyNumberFormat="1" applyFont="1" applyFill="1" applyBorder="1">
      <alignment/>
      <protection/>
    </xf>
    <xf numFmtId="0" fontId="74" fillId="0" borderId="0" xfId="573" applyFont="1" applyFill="1" applyBorder="1">
      <alignment/>
      <protection/>
    </xf>
    <xf numFmtId="0" fontId="75" fillId="0" borderId="0" xfId="573" applyFont="1" applyFill="1" applyBorder="1">
      <alignment/>
      <protection/>
    </xf>
    <xf numFmtId="0" fontId="75" fillId="0" borderId="0" xfId="573" applyFont="1" applyFill="1" applyBorder="1" applyAlignment="1">
      <alignment horizontal="center"/>
      <protection/>
    </xf>
    <xf numFmtId="172" fontId="71" fillId="50" borderId="0" xfId="0" applyNumberFormat="1" applyFont="1" applyFill="1" applyAlignment="1" applyProtection="1">
      <alignment wrapText="1"/>
      <protection locked="0"/>
    </xf>
    <xf numFmtId="172" fontId="71" fillId="50" borderId="0" xfId="0" applyNumberFormat="1" applyFont="1" applyFill="1" applyAlignment="1" applyProtection="1">
      <alignment horizontal="center" wrapText="1"/>
      <protection locked="0"/>
    </xf>
    <xf numFmtId="0" fontId="75" fillId="50" borderId="0" xfId="573" applyFont="1" applyFill="1" applyBorder="1" applyAlignment="1">
      <alignment/>
      <protection/>
    </xf>
    <xf numFmtId="0" fontId="74" fillId="50" borderId="0" xfId="573" applyFont="1" applyFill="1" applyBorder="1" applyAlignment="1">
      <alignment vertical="top" wrapText="1"/>
      <protection/>
    </xf>
    <xf numFmtId="4" fontId="74" fillId="50" borderId="0" xfId="573" applyNumberFormat="1" applyFont="1" applyFill="1" applyBorder="1">
      <alignment/>
      <protection/>
    </xf>
    <xf numFmtId="0" fontId="74" fillId="50" borderId="0" xfId="573" applyFont="1" applyFill="1" applyBorder="1">
      <alignment/>
      <protection/>
    </xf>
    <xf numFmtId="0" fontId="75" fillId="50" borderId="0" xfId="573" applyFont="1" applyFill="1" applyBorder="1">
      <alignment/>
      <protection/>
    </xf>
    <xf numFmtId="172" fontId="71" fillId="50" borderId="0" xfId="0" applyNumberFormat="1" applyFont="1" applyFill="1" applyAlignment="1" applyProtection="1" quotePrefix="1">
      <alignment horizontal="right" vertical="center"/>
      <protection locked="0"/>
    </xf>
    <xf numFmtId="172" fontId="72" fillId="50" borderId="0" xfId="0" applyNumberFormat="1" applyFont="1" applyFill="1" applyAlignment="1" applyProtection="1">
      <alignment horizontal="right" vertical="center"/>
      <protection locked="0"/>
    </xf>
    <xf numFmtId="172" fontId="71" fillId="50" borderId="0" xfId="0" applyNumberFormat="1" applyFont="1" applyFill="1" applyBorder="1" applyAlignment="1" applyProtection="1">
      <alignment horizontal="right" vertical="center"/>
      <protection locked="0"/>
    </xf>
    <xf numFmtId="0" fontId="75" fillId="51" borderId="0" xfId="573" applyFont="1" applyFill="1" applyBorder="1" applyAlignment="1">
      <alignment horizontal="center"/>
      <protection/>
    </xf>
    <xf numFmtId="0" fontId="75" fillId="51" borderId="0" xfId="573" applyFont="1" applyFill="1" applyBorder="1">
      <alignment/>
      <protection/>
    </xf>
    <xf numFmtId="3" fontId="75" fillId="51" borderId="0" xfId="573" applyNumberFormat="1" applyFont="1" applyFill="1" applyBorder="1">
      <alignment/>
      <protection/>
    </xf>
    <xf numFmtId="0" fontId="74" fillId="51" borderId="0" xfId="573" applyFont="1" applyFill="1" applyBorder="1">
      <alignment/>
      <protection/>
    </xf>
    <xf numFmtId="0" fontId="34" fillId="51" borderId="0" xfId="0" applyFont="1" applyFill="1" applyBorder="1" applyAlignment="1">
      <alignment wrapText="1"/>
    </xf>
    <xf numFmtId="0" fontId="34" fillId="51" borderId="0" xfId="0" applyFont="1" applyFill="1" applyBorder="1" applyAlignment="1">
      <alignment vertical="top" wrapText="1"/>
    </xf>
    <xf numFmtId="0" fontId="75" fillId="51" borderId="0" xfId="573" applyFont="1" applyFill="1" applyBorder="1" applyAlignment="1">
      <alignment horizontal="center"/>
      <protection/>
    </xf>
    <xf numFmtId="0" fontId="0" fillId="51" borderId="0" xfId="0" applyFill="1" applyAlignment="1">
      <alignment/>
    </xf>
    <xf numFmtId="172" fontId="0" fillId="51" borderId="0" xfId="0" applyNumberFormat="1" applyFill="1" applyAlignment="1">
      <alignment/>
    </xf>
    <xf numFmtId="174" fontId="0" fillId="51" borderId="0" xfId="0" applyNumberFormat="1" applyFill="1" applyAlignment="1">
      <alignment/>
    </xf>
    <xf numFmtId="172" fontId="72" fillId="51" borderId="0" xfId="0" applyNumberFormat="1" applyFont="1" applyFill="1" applyBorder="1" applyAlignment="1" applyProtection="1">
      <alignment horizontal="center" vertical="center"/>
      <protection locked="0"/>
    </xf>
    <xf numFmtId="172" fontId="97" fillId="51" borderId="0" xfId="0" applyNumberFormat="1" applyFont="1" applyFill="1" applyBorder="1" applyAlignment="1" applyProtection="1">
      <alignment horizontal="center"/>
      <protection locked="0"/>
    </xf>
    <xf numFmtId="176" fontId="72" fillId="51" borderId="0" xfId="0" applyNumberFormat="1" applyFont="1" applyFill="1" applyBorder="1" applyAlignment="1" applyProtection="1">
      <alignment horizontal="right" vertical="center"/>
      <protection/>
    </xf>
    <xf numFmtId="0" fontId="0" fillId="51" borderId="0" xfId="574" applyFont="1" applyFill="1">
      <alignment/>
      <protection/>
    </xf>
    <xf numFmtId="0" fontId="0" fillId="51" borderId="0" xfId="574" applyFont="1" applyFill="1" applyAlignment="1">
      <alignment horizontal="center" vertical="center"/>
      <protection/>
    </xf>
    <xf numFmtId="172" fontId="0" fillId="51" borderId="0" xfId="574" applyNumberFormat="1" applyFont="1" applyFill="1">
      <alignment/>
      <protection/>
    </xf>
    <xf numFmtId="3" fontId="0" fillId="51" borderId="0" xfId="574" applyNumberFormat="1" applyFont="1" applyFill="1">
      <alignment/>
      <protection/>
    </xf>
    <xf numFmtId="4" fontId="74" fillId="51" borderId="0" xfId="573" applyNumberFormat="1" applyFont="1" applyFill="1" applyBorder="1">
      <alignment/>
      <protection/>
    </xf>
    <xf numFmtId="4" fontId="72" fillId="51" borderId="0" xfId="0" applyNumberFormat="1" applyFont="1" applyFill="1" applyBorder="1" applyAlignment="1" applyProtection="1">
      <alignment horizontal="center" vertical="center"/>
      <protection locked="0"/>
    </xf>
    <xf numFmtId="0" fontId="81" fillId="50" borderId="0" xfId="573" applyFont="1" applyFill="1" applyBorder="1">
      <alignment/>
      <protection/>
    </xf>
    <xf numFmtId="0" fontId="82" fillId="50" borderId="21" xfId="573" applyFont="1" applyFill="1" applyBorder="1">
      <alignment/>
      <protection/>
    </xf>
    <xf numFmtId="0" fontId="81" fillId="50" borderId="21" xfId="573" applyFont="1" applyFill="1" applyBorder="1">
      <alignment/>
      <protection/>
    </xf>
    <xf numFmtId="0" fontId="87" fillId="50" borderId="21" xfId="573" applyFont="1" applyFill="1" applyBorder="1" applyAlignment="1">
      <alignment horizontal="center"/>
      <protection/>
    </xf>
    <xf numFmtId="0" fontId="82" fillId="51" borderId="0" xfId="573" applyFont="1" applyFill="1" applyBorder="1" applyAlignment="1">
      <alignment horizontal="center" vertical="center"/>
      <protection/>
    </xf>
    <xf numFmtId="49" fontId="82" fillId="51" borderId="0" xfId="573" applyNumberFormat="1" applyFont="1" applyFill="1" applyBorder="1" applyAlignment="1" quotePrefix="1">
      <alignment horizontal="center" vertical="center" wrapText="1"/>
      <protection/>
    </xf>
    <xf numFmtId="49" fontId="82" fillId="51" borderId="0" xfId="573" applyNumberFormat="1" applyFont="1" applyFill="1" applyBorder="1" applyAlignment="1">
      <alignment horizontal="center" vertical="center" wrapText="1"/>
      <protection/>
    </xf>
    <xf numFmtId="49" fontId="82" fillId="51" borderId="0" xfId="573" applyNumberFormat="1" applyFont="1" applyFill="1" applyBorder="1" applyAlignment="1">
      <alignment horizontal="center" vertical="center"/>
      <protection/>
    </xf>
    <xf numFmtId="0" fontId="84" fillId="50" borderId="0" xfId="573" applyFont="1" applyFill="1" applyBorder="1">
      <alignment/>
      <protection/>
    </xf>
    <xf numFmtId="0" fontId="84" fillId="50" borderId="0" xfId="574" applyFont="1" applyFill="1">
      <alignment/>
      <protection/>
    </xf>
    <xf numFmtId="0" fontId="84" fillId="50" borderId="0" xfId="574" applyFont="1" applyFill="1" applyAlignment="1">
      <alignment horizontal="right"/>
      <protection/>
    </xf>
    <xf numFmtId="49" fontId="84" fillId="50" borderId="0" xfId="0" applyNumberFormat="1" applyFont="1" applyFill="1" applyBorder="1" applyAlignment="1" applyProtection="1">
      <alignment horizontal="right"/>
      <protection locked="0"/>
    </xf>
    <xf numFmtId="0" fontId="82" fillId="52" borderId="22" xfId="574" applyFont="1" applyFill="1" applyBorder="1" applyAlignment="1">
      <alignment horizontal="center" vertical="center" wrapText="1"/>
      <protection/>
    </xf>
    <xf numFmtId="0" fontId="82" fillId="52" borderId="22" xfId="572" applyFont="1" applyFill="1" applyBorder="1" applyAlignment="1">
      <alignment horizontal="center" vertical="center" wrapText="1"/>
      <protection/>
    </xf>
    <xf numFmtId="0" fontId="84" fillId="0" borderId="23" xfId="574" applyFont="1" applyBorder="1" applyAlignment="1">
      <alignment horizontal="center" vertical="center" wrapText="1"/>
      <protection/>
    </xf>
    <xf numFmtId="0" fontId="84" fillId="0" borderId="24" xfId="574" applyFont="1" applyBorder="1" applyAlignment="1">
      <alignment horizontal="center" vertical="center" wrapText="1"/>
      <protection/>
    </xf>
    <xf numFmtId="0" fontId="84" fillId="50" borderId="0" xfId="574" applyFont="1" applyFill="1" applyBorder="1" applyAlignment="1">
      <alignment vertical="center"/>
      <protection/>
    </xf>
    <xf numFmtId="172" fontId="98" fillId="51" borderId="0" xfId="0" applyNumberFormat="1" applyFont="1" applyFill="1" applyAlignment="1" applyProtection="1">
      <alignment horizontal="right"/>
      <protection/>
    </xf>
    <xf numFmtId="172" fontId="84" fillId="0" borderId="23" xfId="574" applyNumberFormat="1" applyFont="1" applyBorder="1">
      <alignment/>
      <protection/>
    </xf>
    <xf numFmtId="172" fontId="84" fillId="0" borderId="24" xfId="574" applyNumberFormat="1" applyFont="1" applyBorder="1">
      <alignment/>
      <protection/>
    </xf>
    <xf numFmtId="172" fontId="84" fillId="0" borderId="24" xfId="600" applyNumberFormat="1" applyFont="1" applyBorder="1" applyAlignment="1">
      <alignment/>
    </xf>
    <xf numFmtId="176" fontId="84" fillId="0" borderId="24" xfId="600" applyNumberFormat="1" applyFont="1" applyBorder="1" applyAlignment="1">
      <alignment/>
    </xf>
    <xf numFmtId="172" fontId="98" fillId="51" borderId="0" xfId="574" applyNumberFormat="1" applyFont="1" applyFill="1" applyBorder="1" applyAlignment="1">
      <alignment horizontal="right" vertical="center"/>
      <protection/>
    </xf>
    <xf numFmtId="172" fontId="98" fillId="51" borderId="0" xfId="574" applyNumberFormat="1" applyFont="1" applyFill="1" applyAlignment="1">
      <alignment horizontal="right" vertical="center"/>
      <protection/>
    </xf>
    <xf numFmtId="0" fontId="84" fillId="50" borderId="0" xfId="574" applyFont="1" applyFill="1" applyBorder="1" applyAlignment="1">
      <alignment vertical="center" wrapText="1"/>
      <protection/>
    </xf>
    <xf numFmtId="172" fontId="98" fillId="50" borderId="0" xfId="574" applyNumberFormat="1" applyFont="1" applyFill="1" applyBorder="1" applyAlignment="1">
      <alignment horizontal="right" vertical="center"/>
      <protection/>
    </xf>
    <xf numFmtId="0" fontId="82" fillId="50" borderId="25" xfId="574" applyFont="1" applyFill="1" applyBorder="1" applyAlignment="1">
      <alignment vertical="center"/>
      <protection/>
    </xf>
    <xf numFmtId="172" fontId="99" fillId="50" borderId="25" xfId="574" applyNumberFormat="1" applyFont="1" applyFill="1" applyBorder="1" applyAlignment="1">
      <alignment horizontal="right" vertical="center"/>
      <protection/>
    </xf>
    <xf numFmtId="176" fontId="98" fillId="51" borderId="0" xfId="571" applyNumberFormat="1" applyFont="1" applyFill="1" applyAlignment="1" applyProtection="1">
      <alignment horizontal="center" vertical="center"/>
      <protection/>
    </xf>
    <xf numFmtId="176" fontId="99" fillId="51" borderId="25" xfId="571" applyNumberFormat="1" applyFont="1" applyFill="1" applyBorder="1" applyAlignment="1" applyProtection="1">
      <alignment horizontal="center" vertical="center"/>
      <protection/>
    </xf>
    <xf numFmtId="172" fontId="85" fillId="50" borderId="0" xfId="0" applyNumberFormat="1" applyFont="1" applyFill="1" applyAlignment="1" applyProtection="1">
      <alignment horizontal="center"/>
      <protection locked="0"/>
    </xf>
    <xf numFmtId="172" fontId="86" fillId="50" borderId="0" xfId="572" applyNumberFormat="1" applyFont="1" applyFill="1" applyBorder="1" applyAlignment="1">
      <alignment horizontal="right"/>
      <protection/>
    </xf>
    <xf numFmtId="172" fontId="86" fillId="50" borderId="0" xfId="0" applyNumberFormat="1" applyFont="1" applyFill="1" applyAlignment="1" applyProtection="1">
      <alignment horizontal="center"/>
      <protection locked="0"/>
    </xf>
    <xf numFmtId="172" fontId="85" fillId="50" borderId="0" xfId="0" applyNumberFormat="1" applyFont="1" applyFill="1" applyBorder="1" applyAlignment="1" applyProtection="1">
      <alignment horizontal="right"/>
      <protection locked="0"/>
    </xf>
    <xf numFmtId="172" fontId="89" fillId="50" borderId="25" xfId="0" applyNumberFormat="1" applyFont="1" applyFill="1" applyBorder="1" applyAlignment="1" applyProtection="1">
      <alignment/>
      <protection locked="0"/>
    </xf>
    <xf numFmtId="49" fontId="85" fillId="50" borderId="25" xfId="0" applyNumberFormat="1" applyFont="1" applyFill="1" applyBorder="1" applyAlignment="1" applyProtection="1">
      <alignment horizontal="right"/>
      <protection locked="0"/>
    </xf>
    <xf numFmtId="172" fontId="85" fillId="50" borderId="0" xfId="0" applyNumberFormat="1" applyFont="1" applyFill="1" applyBorder="1" applyAlignment="1" applyProtection="1">
      <alignment horizontal="center"/>
      <protection locked="0"/>
    </xf>
    <xf numFmtId="172" fontId="86" fillId="50" borderId="0" xfId="0" applyNumberFormat="1" applyFont="1" applyFill="1" applyBorder="1" applyAlignment="1" applyProtection="1">
      <alignment horizontal="right"/>
      <protection locked="0"/>
    </xf>
    <xf numFmtId="172" fontId="85" fillId="50" borderId="26" xfId="0" applyNumberFormat="1" applyFont="1" applyFill="1" applyBorder="1" applyAlignment="1" applyProtection="1">
      <alignment horizontal="center"/>
      <protection locked="0"/>
    </xf>
    <xf numFmtId="0" fontId="86" fillId="50" borderId="27" xfId="572" applyFont="1" applyFill="1" applyBorder="1" applyAlignment="1">
      <alignment horizontal="center" vertical="center" wrapText="1"/>
      <protection/>
    </xf>
    <xf numFmtId="0" fontId="86" fillId="50" borderId="28" xfId="572" applyFont="1" applyFill="1" applyBorder="1" applyAlignment="1" quotePrefix="1">
      <alignment horizontal="center" vertical="center" wrapText="1"/>
      <protection/>
    </xf>
    <xf numFmtId="172" fontId="88" fillId="50" borderId="21" xfId="0" applyNumberFormat="1" applyFont="1" applyFill="1" applyBorder="1" applyAlignment="1" applyProtection="1">
      <alignment horizontal="center"/>
      <protection locked="0"/>
    </xf>
    <xf numFmtId="0" fontId="90" fillId="0" borderId="21" xfId="572" applyFont="1" applyFill="1" applyBorder="1" applyAlignment="1">
      <alignment horizontal="center"/>
      <protection/>
    </xf>
    <xf numFmtId="172" fontId="90" fillId="50" borderId="21" xfId="0" applyNumberFormat="1" applyFont="1" applyFill="1" applyBorder="1" applyAlignment="1" applyProtection="1">
      <alignment horizontal="center" wrapText="1"/>
      <protection locked="0"/>
    </xf>
    <xf numFmtId="0" fontId="90" fillId="0" borderId="21" xfId="572" applyFont="1" applyFill="1" applyBorder="1" applyAlignment="1">
      <alignment horizontal="center" wrapText="1"/>
      <protection/>
    </xf>
    <xf numFmtId="172" fontId="86" fillId="53" borderId="0" xfId="0" applyNumberFormat="1" applyFont="1" applyFill="1" applyBorder="1" applyAlignment="1" applyProtection="1">
      <alignment horizontal="left" vertical="center"/>
      <protection locked="0"/>
    </xf>
    <xf numFmtId="172" fontId="86" fillId="53" borderId="0" xfId="0" applyNumberFormat="1" applyFont="1" applyFill="1" applyBorder="1" applyAlignment="1" applyProtection="1">
      <alignment horizontal="right" vertical="center"/>
      <protection locked="0"/>
    </xf>
    <xf numFmtId="172" fontId="86" fillId="52" borderId="0" xfId="0" applyNumberFormat="1" applyFont="1" applyFill="1" applyBorder="1" applyAlignment="1" applyProtection="1">
      <alignment horizontal="left" vertical="center"/>
      <protection locked="0"/>
    </xf>
    <xf numFmtId="172" fontId="86" fillId="52" borderId="0" xfId="0" applyNumberFormat="1" applyFont="1" applyFill="1" applyBorder="1" applyAlignment="1" applyProtection="1">
      <alignment vertical="center"/>
      <protection locked="0"/>
    </xf>
    <xf numFmtId="172" fontId="86" fillId="50" borderId="0" xfId="0" applyNumberFormat="1" applyFont="1" applyFill="1" applyBorder="1" applyAlignment="1" applyProtection="1">
      <alignment horizontal="left" indent="1"/>
      <protection locked="0"/>
    </xf>
    <xf numFmtId="172" fontId="86" fillId="50" borderId="0" xfId="0" applyNumberFormat="1" applyFont="1" applyFill="1" applyBorder="1" applyAlignment="1" applyProtection="1">
      <alignment vertical="center"/>
      <protection locked="0"/>
    </xf>
    <xf numFmtId="172" fontId="86" fillId="50" borderId="0" xfId="0" applyNumberFormat="1" applyFont="1" applyFill="1" applyBorder="1" applyAlignment="1" applyProtection="1">
      <alignment horizontal="left" indent="2"/>
      <protection locked="0"/>
    </xf>
    <xf numFmtId="172" fontId="86" fillId="50" borderId="0" xfId="0" applyNumberFormat="1" applyFont="1" applyFill="1" applyBorder="1" applyAlignment="1" applyProtection="1">
      <alignment horizontal="left" wrapText="1" indent="4"/>
      <protection locked="0"/>
    </xf>
    <xf numFmtId="172" fontId="85" fillId="50" borderId="0" xfId="0" applyNumberFormat="1" applyFont="1" applyFill="1" applyBorder="1" applyAlignment="1" applyProtection="1">
      <alignment horizontal="left" indent="6"/>
      <protection locked="0"/>
    </xf>
    <xf numFmtId="172" fontId="85" fillId="50" borderId="0" xfId="0" applyNumberFormat="1" applyFont="1" applyFill="1" applyBorder="1" applyAlignment="1" applyProtection="1">
      <alignment vertical="center"/>
      <protection/>
    </xf>
    <xf numFmtId="172" fontId="85" fillId="50" borderId="0" xfId="0" applyNumberFormat="1" applyFont="1" applyFill="1" applyBorder="1" applyAlignment="1" applyProtection="1">
      <alignment horizontal="left" wrapText="1" indent="6"/>
      <protection locked="0"/>
    </xf>
    <xf numFmtId="172" fontId="86" fillId="50" borderId="0" xfId="0" applyNumberFormat="1" applyFont="1" applyFill="1" applyBorder="1" applyAlignment="1" applyProtection="1">
      <alignment horizontal="right"/>
      <protection/>
    </xf>
    <xf numFmtId="172" fontId="86" fillId="50" borderId="0" xfId="0" applyNumberFormat="1" applyFont="1" applyFill="1" applyBorder="1" applyAlignment="1" applyProtection="1">
      <alignment vertical="center"/>
      <protection/>
    </xf>
    <xf numFmtId="172" fontId="86" fillId="50" borderId="0" xfId="0" applyNumberFormat="1" applyFont="1" applyFill="1" applyBorder="1" applyAlignment="1" applyProtection="1">
      <alignment horizontal="left" vertical="center" wrapText="1" indent="4"/>
      <protection/>
    </xf>
    <xf numFmtId="172" fontId="85" fillId="50" borderId="0" xfId="0" applyNumberFormat="1" applyFont="1" applyFill="1" applyBorder="1" applyAlignment="1" applyProtection="1">
      <alignment horizontal="left" vertical="center" wrapText="1" indent="6"/>
      <protection/>
    </xf>
    <xf numFmtId="172" fontId="86" fillId="50" borderId="0" xfId="0" applyNumberFormat="1" applyFont="1" applyFill="1" applyBorder="1" applyAlignment="1" applyProtection="1">
      <alignment horizontal="left" vertical="center" indent="4"/>
      <protection/>
    </xf>
    <xf numFmtId="172" fontId="86" fillId="50" borderId="0" xfId="0" applyNumberFormat="1" applyFont="1" applyFill="1" applyBorder="1" applyAlignment="1">
      <alignment horizontal="left" vertical="center" indent="2"/>
    </xf>
    <xf numFmtId="172" fontId="86" fillId="50" borderId="0" xfId="0" applyNumberFormat="1" applyFont="1" applyFill="1" applyBorder="1" applyAlignment="1" applyProtection="1">
      <alignment horizontal="left" vertical="center" indent="2"/>
      <protection/>
    </xf>
    <xf numFmtId="172" fontId="86" fillId="50" borderId="0" xfId="0" applyNumberFormat="1" applyFont="1" applyFill="1" applyBorder="1" applyAlignment="1" applyProtection="1">
      <alignment horizontal="left" wrapText="1"/>
      <protection locked="0"/>
    </xf>
    <xf numFmtId="172" fontId="86" fillId="50" borderId="0" xfId="0" applyNumberFormat="1" applyFont="1" applyFill="1" applyBorder="1" applyAlignment="1" applyProtection="1">
      <alignment horizontal="left" vertical="center" wrapText="1"/>
      <protection locked="0"/>
    </xf>
    <xf numFmtId="172" fontId="86" fillId="50" borderId="0" xfId="0" applyNumberFormat="1" applyFont="1" applyFill="1" applyBorder="1" applyAlignment="1">
      <alignment vertical="center"/>
    </xf>
    <xf numFmtId="172" fontId="86" fillId="52" borderId="0" xfId="0" applyNumberFormat="1" applyFont="1" applyFill="1" applyBorder="1" applyAlignment="1">
      <alignment vertical="center"/>
    </xf>
    <xf numFmtId="172" fontId="86" fillId="50" borderId="0" xfId="0" applyNumberFormat="1" applyFont="1" applyFill="1" applyBorder="1" applyAlignment="1" applyProtection="1">
      <alignment horizontal="left" indent="1"/>
      <protection/>
    </xf>
    <xf numFmtId="172" fontId="86" fillId="50" borderId="0" xfId="0" applyNumberFormat="1" applyFont="1" applyFill="1" applyBorder="1" applyAlignment="1">
      <alignment horizontal="right" vertical="center"/>
    </xf>
    <xf numFmtId="172" fontId="86" fillId="50" borderId="0" xfId="0" applyNumberFormat="1" applyFont="1" applyFill="1" applyBorder="1" applyAlignment="1" applyProtection="1">
      <alignment horizontal="left" indent="2"/>
      <protection/>
    </xf>
    <xf numFmtId="172" fontId="86" fillId="50" borderId="0" xfId="0" applyNumberFormat="1" applyFont="1" applyFill="1" applyBorder="1" applyAlignment="1" applyProtection="1">
      <alignment horizontal="right" vertical="center"/>
      <protection/>
    </xf>
    <xf numFmtId="172" fontId="85" fillId="50" borderId="0" xfId="0" applyNumberFormat="1" applyFont="1" applyFill="1" applyBorder="1" applyAlignment="1" applyProtection="1">
      <alignment horizontal="left" wrapText="1" indent="4"/>
      <protection/>
    </xf>
    <xf numFmtId="172" fontId="85" fillId="50" borderId="0" xfId="0" applyNumberFormat="1" applyFont="1" applyFill="1" applyBorder="1" applyAlignment="1" applyProtection="1">
      <alignment horizontal="right" vertical="center"/>
      <protection/>
    </xf>
    <xf numFmtId="172" fontId="85" fillId="50" borderId="0" xfId="0" applyNumberFormat="1" applyFont="1" applyFill="1" applyBorder="1" applyAlignment="1">
      <alignment horizontal="right" vertical="center"/>
    </xf>
    <xf numFmtId="172" fontId="85" fillId="50" borderId="0" xfId="0" applyNumberFormat="1" applyFont="1" applyFill="1" applyBorder="1" applyAlignment="1" applyProtection="1">
      <alignment horizontal="left" indent="4"/>
      <protection/>
    </xf>
    <xf numFmtId="172" fontId="85" fillId="50" borderId="0" xfId="0" applyNumberFormat="1" applyFont="1" applyFill="1" applyBorder="1" applyAlignment="1" applyProtection="1">
      <alignment horizontal="left" vertical="center" indent="4"/>
      <protection/>
    </xf>
    <xf numFmtId="172" fontId="86" fillId="50" borderId="0" xfId="0" applyNumberFormat="1" applyFont="1" applyFill="1" applyBorder="1" applyAlignment="1" applyProtection="1">
      <alignment horizontal="left" wrapText="1" indent="2"/>
      <protection/>
    </xf>
    <xf numFmtId="172" fontId="86" fillId="50" borderId="0" xfId="0" applyNumberFormat="1" applyFont="1" applyFill="1" applyBorder="1" applyAlignment="1">
      <alignment horizontal="left" wrapText="1" indent="1"/>
    </xf>
    <xf numFmtId="176" fontId="91" fillId="50" borderId="0" xfId="0" applyNumberFormat="1" applyFont="1" applyFill="1" applyBorder="1" applyAlignment="1" applyProtection="1">
      <alignment horizontal="center" vertical="center"/>
      <protection locked="0"/>
    </xf>
    <xf numFmtId="172" fontId="86" fillId="52" borderId="25" xfId="0" applyNumberFormat="1" applyFont="1" applyFill="1" applyBorder="1" applyAlignment="1" applyProtection="1">
      <alignment horizontal="left" vertical="center"/>
      <protection/>
    </xf>
    <xf numFmtId="172" fontId="86" fillId="52" borderId="25" xfId="0" applyNumberFormat="1" applyFont="1" applyFill="1" applyBorder="1" applyAlignment="1" applyProtection="1">
      <alignment horizontal="right" vertical="center"/>
      <protection/>
    </xf>
    <xf numFmtId="176" fontId="86" fillId="52" borderId="0" xfId="593" applyNumberFormat="1" applyFont="1" applyFill="1" applyBorder="1" applyAlignment="1" applyProtection="1">
      <alignment horizontal="center" vertical="center"/>
      <protection locked="0"/>
    </xf>
    <xf numFmtId="176" fontId="86" fillId="50" borderId="0" xfId="593" applyNumberFormat="1" applyFont="1" applyFill="1" applyBorder="1" applyAlignment="1" applyProtection="1">
      <alignment horizontal="center" vertical="center"/>
      <protection locked="0"/>
    </xf>
    <xf numFmtId="176" fontId="86" fillId="52" borderId="0" xfId="0" applyNumberFormat="1" applyFont="1" applyFill="1" applyBorder="1" applyAlignment="1">
      <alignment horizontal="center" vertical="center"/>
    </xf>
    <xf numFmtId="176" fontId="92" fillId="50" borderId="0" xfId="0" applyNumberFormat="1" applyFont="1" applyFill="1" applyBorder="1" applyAlignment="1" applyProtection="1">
      <alignment horizontal="center" vertical="center"/>
      <protection locked="0"/>
    </xf>
    <xf numFmtId="176" fontId="86" fillId="52" borderId="25" xfId="593" applyNumberFormat="1" applyFont="1" applyFill="1" applyBorder="1" applyAlignment="1" applyProtection="1">
      <alignment horizontal="center" vertical="center"/>
      <protection/>
    </xf>
    <xf numFmtId="176" fontId="86" fillId="52" borderId="0" xfId="0" applyNumberFormat="1" applyFont="1" applyFill="1" applyBorder="1" applyAlignment="1" applyProtection="1">
      <alignment horizontal="center" vertical="center"/>
      <protection locked="0"/>
    </xf>
    <xf numFmtId="176" fontId="86" fillId="50" borderId="0" xfId="0" applyNumberFormat="1" applyFont="1" applyFill="1" applyBorder="1" applyAlignment="1" applyProtection="1">
      <alignment horizontal="center" vertical="center"/>
      <protection locked="0"/>
    </xf>
    <xf numFmtId="176" fontId="85" fillId="50" borderId="0" xfId="0" applyNumberFormat="1" applyFont="1" applyFill="1" applyBorder="1" applyAlignment="1" applyProtection="1">
      <alignment horizontal="center" vertical="center"/>
      <protection/>
    </xf>
    <xf numFmtId="176" fontId="86" fillId="50" borderId="0" xfId="0" applyNumberFormat="1" applyFont="1" applyFill="1" applyBorder="1" applyAlignment="1" applyProtection="1">
      <alignment horizontal="center" vertical="center"/>
      <protection/>
    </xf>
    <xf numFmtId="176" fontId="86" fillId="50" borderId="0" xfId="0" applyNumberFormat="1" applyFont="1" applyFill="1" applyBorder="1" applyAlignment="1">
      <alignment horizontal="center" vertical="center"/>
    </xf>
    <xf numFmtId="10" fontId="86" fillId="52" borderId="25" xfId="0" applyNumberFormat="1" applyFont="1" applyFill="1" applyBorder="1" applyAlignment="1" applyProtection="1">
      <alignment horizontal="center" vertical="center"/>
      <protection/>
    </xf>
    <xf numFmtId="172" fontId="86" fillId="52" borderId="25" xfId="0" applyNumberFormat="1" applyFont="1" applyFill="1" applyBorder="1" applyAlignment="1" applyProtection="1">
      <alignment horizontal="center" vertical="center"/>
      <protection/>
    </xf>
    <xf numFmtId="172" fontId="86" fillId="50" borderId="0" xfId="0" applyNumberFormat="1" applyFont="1" applyFill="1" applyBorder="1" applyAlignment="1" applyProtection="1">
      <alignment horizontal="center" vertical="center"/>
      <protection/>
    </xf>
    <xf numFmtId="0" fontId="84" fillId="50" borderId="0" xfId="0" applyFont="1" applyFill="1" applyAlignment="1">
      <alignment/>
    </xf>
    <xf numFmtId="0" fontId="84" fillId="50" borderId="0" xfId="0" applyFont="1" applyFill="1" applyAlignment="1">
      <alignment horizontal="right"/>
    </xf>
    <xf numFmtId="0" fontId="84" fillId="50" borderId="28" xfId="0" applyFont="1" applyFill="1" applyBorder="1" applyAlignment="1">
      <alignment/>
    </xf>
    <xf numFmtId="0" fontId="84" fillId="50" borderId="28" xfId="0" applyFont="1" applyFill="1" applyBorder="1" applyAlignment="1">
      <alignment horizontal="right"/>
    </xf>
    <xf numFmtId="0" fontId="84" fillId="52" borderId="29" xfId="0" applyFont="1" applyFill="1" applyBorder="1" applyAlignment="1">
      <alignment/>
    </xf>
    <xf numFmtId="0" fontId="84" fillId="0" borderId="0" xfId="0" applyFont="1" applyBorder="1" applyAlignment="1">
      <alignment/>
    </xf>
    <xf numFmtId="0" fontId="84" fillId="52" borderId="0" xfId="0" applyFont="1" applyFill="1" applyBorder="1" applyAlignment="1">
      <alignment/>
    </xf>
    <xf numFmtId="0" fontId="82" fillId="52" borderId="0" xfId="0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84" fillId="52" borderId="28" xfId="0" applyFont="1" applyFill="1" applyBorder="1" applyAlignment="1">
      <alignment/>
    </xf>
    <xf numFmtId="0" fontId="82" fillId="52" borderId="28" xfId="0" applyFont="1" applyFill="1" applyBorder="1" applyAlignment="1">
      <alignment/>
    </xf>
    <xf numFmtId="0" fontId="84" fillId="0" borderId="28" xfId="0" applyFont="1" applyBorder="1" applyAlignment="1">
      <alignment/>
    </xf>
    <xf numFmtId="0" fontId="84" fillId="52" borderId="30" xfId="0" applyFont="1" applyFill="1" applyBorder="1" applyAlignment="1">
      <alignment/>
    </xf>
    <xf numFmtId="0" fontId="82" fillId="52" borderId="30" xfId="0" applyFont="1" applyFill="1" applyBorder="1" applyAlignment="1">
      <alignment horizontal="center"/>
    </xf>
    <xf numFmtId="0" fontId="84" fillId="0" borderId="31" xfId="0" applyFont="1" applyBorder="1" applyAlignment="1">
      <alignment horizontal="center"/>
    </xf>
    <xf numFmtId="0" fontId="82" fillId="53" borderId="28" xfId="0" applyFont="1" applyFill="1" applyBorder="1" applyAlignment="1">
      <alignment vertical="center"/>
    </xf>
    <xf numFmtId="172" fontId="83" fillId="53" borderId="28" xfId="0" applyNumberFormat="1" applyFont="1" applyFill="1" applyBorder="1" applyAlignment="1">
      <alignment vertical="center"/>
    </xf>
    <xf numFmtId="0" fontId="82" fillId="53" borderId="28" xfId="0" applyFont="1" applyFill="1" applyBorder="1" applyAlignment="1">
      <alignment/>
    </xf>
    <xf numFmtId="0" fontId="84" fillId="0" borderId="0" xfId="0" applyFont="1" applyAlignment="1">
      <alignment/>
    </xf>
    <xf numFmtId="0" fontId="82" fillId="50" borderId="29" xfId="0" applyFont="1" applyFill="1" applyBorder="1" applyAlignment="1">
      <alignment horizontal="center"/>
    </xf>
    <xf numFmtId="172" fontId="82" fillId="51" borderId="29" xfId="0" applyNumberFormat="1" applyFont="1" applyFill="1" applyBorder="1" applyAlignment="1">
      <alignment/>
    </xf>
    <xf numFmtId="172" fontId="82" fillId="0" borderId="0" xfId="0" applyNumberFormat="1" applyFont="1" applyAlignment="1">
      <alignment/>
    </xf>
    <xf numFmtId="0" fontId="84" fillId="50" borderId="25" xfId="0" applyFont="1" applyFill="1" applyBorder="1" applyAlignment="1">
      <alignment horizontal="center"/>
    </xf>
    <xf numFmtId="174" fontId="82" fillId="50" borderId="25" xfId="0" applyNumberFormat="1" applyFont="1" applyFill="1" applyBorder="1" applyAlignment="1">
      <alignment/>
    </xf>
    <xf numFmtId="0" fontId="82" fillId="50" borderId="25" xfId="0" applyFont="1" applyFill="1" applyBorder="1" applyAlignment="1">
      <alignment/>
    </xf>
    <xf numFmtId="4" fontId="82" fillId="50" borderId="25" xfId="0" applyNumberFormat="1" applyFont="1" applyFill="1" applyBorder="1" applyAlignment="1">
      <alignment/>
    </xf>
    <xf numFmtId="0" fontId="82" fillId="50" borderId="0" xfId="0" applyFont="1" applyFill="1" applyAlignment="1">
      <alignment horizontal="center"/>
    </xf>
    <xf numFmtId="220" fontId="82" fillId="51" borderId="0" xfId="205" applyNumberFormat="1" applyFont="1" applyFill="1" applyAlignment="1">
      <alignment/>
    </xf>
    <xf numFmtId="172" fontId="84" fillId="50" borderId="0" xfId="0" applyNumberFormat="1" applyFont="1" applyFill="1" applyAlignment="1">
      <alignment/>
    </xf>
    <xf numFmtId="172" fontId="82" fillId="50" borderId="0" xfId="0" applyNumberFormat="1" applyFont="1" applyFill="1" applyBorder="1" applyAlignment="1">
      <alignment/>
    </xf>
    <xf numFmtId="172" fontId="84" fillId="0" borderId="0" xfId="0" applyNumberFormat="1" applyFont="1" applyAlignment="1">
      <alignment/>
    </xf>
    <xf numFmtId="0" fontId="84" fillId="50" borderId="0" xfId="0" applyFont="1" applyFill="1" applyAlignment="1">
      <alignment horizontal="left"/>
    </xf>
    <xf numFmtId="0" fontId="84" fillId="50" borderId="25" xfId="0" applyFont="1" applyFill="1" applyBorder="1" applyAlignment="1">
      <alignment/>
    </xf>
    <xf numFmtId="2" fontId="82" fillId="50" borderId="25" xfId="0" applyNumberFormat="1" applyFont="1" applyFill="1" applyBorder="1" applyAlignment="1">
      <alignment/>
    </xf>
    <xf numFmtId="0" fontId="82" fillId="50" borderId="0" xfId="0" applyFont="1" applyFill="1" applyAlignment="1" quotePrefix="1">
      <alignment horizontal="center"/>
    </xf>
    <xf numFmtId="172" fontId="82" fillId="50" borderId="0" xfId="0" applyNumberFormat="1" applyFont="1" applyFill="1" applyAlignment="1">
      <alignment/>
    </xf>
    <xf numFmtId="0" fontId="84" fillId="51" borderId="0" xfId="0" applyFont="1" applyFill="1" applyAlignment="1">
      <alignment/>
    </xf>
    <xf numFmtId="0" fontId="87" fillId="51" borderId="0" xfId="0" applyFont="1" applyFill="1" applyAlignment="1">
      <alignment/>
    </xf>
    <xf numFmtId="4" fontId="71" fillId="51" borderId="0" xfId="573" applyNumberFormat="1" applyFont="1" applyFill="1" applyBorder="1" applyAlignment="1">
      <alignment horizontal="right" vertical="center"/>
      <protection/>
    </xf>
    <xf numFmtId="4" fontId="100" fillId="51" borderId="0" xfId="573" applyNumberFormat="1" applyFont="1" applyFill="1" applyBorder="1" applyAlignment="1">
      <alignment horizontal="right" vertical="center"/>
      <protection/>
    </xf>
    <xf numFmtId="0" fontId="86" fillId="51" borderId="0" xfId="573" applyFont="1" applyFill="1" applyBorder="1" applyAlignment="1">
      <alignment vertical="top" wrapText="1"/>
      <protection/>
    </xf>
    <xf numFmtId="0" fontId="86" fillId="51" borderId="0" xfId="573" applyFont="1" applyFill="1" applyBorder="1" applyAlignment="1">
      <alignment horizontal="left" vertical="center"/>
      <protection/>
    </xf>
    <xf numFmtId="172" fontId="86" fillId="51" borderId="0" xfId="573" applyNumberFormat="1" applyFont="1" applyFill="1" applyBorder="1" applyAlignment="1">
      <alignment horizontal="right" vertical="center" wrapText="1"/>
      <protection/>
    </xf>
    <xf numFmtId="176" fontId="86" fillId="51" borderId="0" xfId="598" applyNumberFormat="1" applyFont="1" applyFill="1" applyBorder="1" applyAlignment="1">
      <alignment horizontal="center" vertical="center"/>
    </xf>
    <xf numFmtId="0" fontId="92" fillId="51" borderId="0" xfId="0" applyFont="1" applyFill="1" applyBorder="1" applyAlignment="1">
      <alignment horizontal="center" vertical="center"/>
    </xf>
    <xf numFmtId="0" fontId="85" fillId="51" borderId="0" xfId="0" applyFont="1" applyFill="1" applyBorder="1" applyAlignment="1">
      <alignment horizontal="left" vertical="center" wrapText="1"/>
    </xf>
    <xf numFmtId="176" fontId="100" fillId="51" borderId="0" xfId="598" applyNumberFormat="1" applyFont="1" applyFill="1" applyBorder="1" applyAlignment="1">
      <alignment horizontal="center" vertical="center"/>
    </xf>
    <xf numFmtId="0" fontId="85" fillId="51" borderId="0" xfId="0" applyFont="1" applyFill="1" applyBorder="1" applyAlignment="1" quotePrefix="1">
      <alignment horizontal="center" vertical="center" wrapText="1"/>
    </xf>
    <xf numFmtId="0" fontId="92" fillId="51" borderId="0" xfId="0" applyFont="1" applyFill="1" applyBorder="1" applyAlignment="1">
      <alignment horizontal="left" vertical="center" wrapText="1"/>
    </xf>
    <xf numFmtId="0" fontId="86" fillId="50" borderId="0" xfId="0" applyFont="1" applyFill="1" applyAlignment="1">
      <alignment horizontal="center"/>
    </xf>
    <xf numFmtId="0" fontId="86" fillId="50" borderId="0" xfId="0" applyFont="1" applyFill="1" applyAlignment="1">
      <alignment horizontal="center" wrapText="1"/>
    </xf>
    <xf numFmtId="0" fontId="93" fillId="50" borderId="0" xfId="0" applyFont="1" applyFill="1" applyAlignment="1">
      <alignment horizontal="center"/>
    </xf>
    <xf numFmtId="0" fontId="87" fillId="51" borderId="0" xfId="0" applyFont="1" applyFill="1" applyBorder="1" applyAlignment="1">
      <alignment horizontal="left" wrapText="1"/>
    </xf>
    <xf numFmtId="172" fontId="71" fillId="50" borderId="0" xfId="0" applyNumberFormat="1" applyFont="1" applyFill="1" applyAlignment="1" applyProtection="1">
      <alignment horizontal="left" wrapText="1"/>
      <protection locked="0"/>
    </xf>
    <xf numFmtId="0" fontId="88" fillId="52" borderId="0" xfId="0" applyFont="1" applyFill="1" applyBorder="1" applyAlignment="1" quotePrefix="1">
      <alignment horizontal="center" vertical="center" wrapText="1"/>
    </xf>
    <xf numFmtId="0" fontId="88" fillId="52" borderId="0" xfId="0" applyFont="1" applyFill="1" applyBorder="1" applyAlignment="1">
      <alignment horizontal="center" vertical="center" wrapText="1"/>
    </xf>
    <xf numFmtId="0" fontId="86" fillId="50" borderId="27" xfId="572" applyFont="1" applyFill="1" applyBorder="1" applyAlignment="1">
      <alignment horizontal="center" vertical="center" wrapText="1"/>
      <protection/>
    </xf>
    <xf numFmtId="0" fontId="84" fillId="50" borderId="27" xfId="0" applyFont="1" applyFill="1" applyBorder="1" applyAlignment="1">
      <alignment wrapText="1"/>
    </xf>
    <xf numFmtId="172" fontId="86" fillId="50" borderId="27" xfId="0" applyNumberFormat="1" applyFont="1" applyFill="1" applyBorder="1" applyAlignment="1">
      <alignment horizontal="center" vertical="center" wrapText="1"/>
    </xf>
    <xf numFmtId="172" fontId="86" fillId="50" borderId="27" xfId="0" applyNumberFormat="1" applyFont="1" applyFill="1" applyBorder="1" applyAlignment="1" quotePrefix="1">
      <alignment horizontal="center" vertical="center" wrapText="1"/>
    </xf>
    <xf numFmtId="0" fontId="86" fillId="50" borderId="0" xfId="574" applyFont="1" applyFill="1" applyAlignment="1">
      <alignment horizontal="center" wrapText="1"/>
      <protection/>
    </xf>
    <xf numFmtId="0" fontId="86" fillId="50" borderId="0" xfId="573" applyFont="1" applyFill="1" applyBorder="1" applyAlignment="1">
      <alignment horizontal="center" wrapText="1"/>
      <protection/>
    </xf>
    <xf numFmtId="0" fontId="85" fillId="50" borderId="0" xfId="0" applyFont="1" applyFill="1" applyAlignment="1">
      <alignment wrapText="1"/>
    </xf>
    <xf numFmtId="0" fontId="81" fillId="51" borderId="0" xfId="573" applyFont="1" applyFill="1" applyBorder="1" applyAlignment="1">
      <alignment horizontal="center"/>
      <protection/>
    </xf>
    <xf numFmtId="0" fontId="82" fillId="52" borderId="0" xfId="573" applyFont="1" applyFill="1" applyBorder="1" applyAlignment="1">
      <alignment horizontal="center" vertical="center" wrapText="1"/>
      <protection/>
    </xf>
    <xf numFmtId="0" fontId="82" fillId="52" borderId="28" xfId="573" applyFont="1" applyFill="1" applyBorder="1" applyAlignment="1">
      <alignment horizontal="center" vertical="center" wrapText="1"/>
      <protection/>
    </xf>
    <xf numFmtId="0" fontId="82" fillId="52" borderId="0" xfId="573" applyFont="1" applyFill="1" applyBorder="1" applyAlignment="1">
      <alignment horizontal="center" vertical="center"/>
      <protection/>
    </xf>
    <xf numFmtId="0" fontId="82" fillId="52" borderId="28" xfId="573" applyFont="1" applyFill="1" applyBorder="1" applyAlignment="1">
      <alignment horizontal="center" vertical="center"/>
      <protection/>
    </xf>
    <xf numFmtId="4" fontId="82" fillId="52" borderId="28" xfId="573" applyNumberFormat="1" applyFont="1" applyFill="1" applyBorder="1" applyAlignment="1">
      <alignment horizontal="center" vertical="center" wrapText="1"/>
      <protection/>
    </xf>
    <xf numFmtId="4" fontId="82" fillId="52" borderId="31" xfId="573" applyNumberFormat="1" applyFont="1" applyFill="1" applyBorder="1" applyAlignment="1">
      <alignment horizontal="center" vertical="center" wrapText="1"/>
      <protection/>
    </xf>
    <xf numFmtId="4" fontId="82" fillId="52" borderId="32" xfId="573" applyNumberFormat="1" applyFont="1" applyFill="1" applyBorder="1" applyAlignment="1">
      <alignment horizontal="center" vertical="center" wrapText="1"/>
      <protection/>
    </xf>
    <xf numFmtId="4" fontId="82" fillId="52" borderId="0" xfId="573" applyNumberFormat="1" applyFont="1" applyFill="1" applyBorder="1" applyAlignment="1">
      <alignment horizontal="center" vertical="center" wrapText="1"/>
      <protection/>
    </xf>
    <xf numFmtId="0" fontId="82" fillId="52" borderId="32" xfId="573" applyFont="1" applyFill="1" applyBorder="1" applyAlignment="1">
      <alignment horizontal="center" vertical="center" wrapText="1"/>
      <protection/>
    </xf>
    <xf numFmtId="0" fontId="85" fillId="51" borderId="28" xfId="0" applyFont="1" applyFill="1" applyBorder="1" applyAlignment="1" quotePrefix="1">
      <alignment horizontal="center" vertical="center" wrapText="1"/>
    </xf>
    <xf numFmtId="0" fontId="85" fillId="51" borderId="28" xfId="0" applyFont="1" applyFill="1" applyBorder="1" applyAlignment="1">
      <alignment horizontal="left" vertical="center" wrapText="1"/>
    </xf>
    <xf numFmtId="4" fontId="71" fillId="51" borderId="28" xfId="573" applyNumberFormat="1" applyFont="1" applyFill="1" applyBorder="1" applyAlignment="1">
      <alignment horizontal="right" vertical="center"/>
      <protection/>
    </xf>
    <xf numFmtId="176" fontId="100" fillId="51" borderId="28" xfId="598" applyNumberFormat="1" applyFont="1" applyFill="1" applyBorder="1" applyAlignment="1">
      <alignment horizontal="center" vertical="center"/>
    </xf>
    <xf numFmtId="0" fontId="74" fillId="51" borderId="0" xfId="573" applyFont="1" applyFill="1" applyBorder="1">
      <alignment/>
      <protection/>
    </xf>
  </cellXfs>
  <cellStyles count="783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3 indents" xfId="51"/>
    <cellStyle name="3 indents 2" xfId="52"/>
    <cellStyle name="3 indents 3" xfId="53"/>
    <cellStyle name="3 indents_BGC" xfId="54"/>
    <cellStyle name="4 indents" xfId="55"/>
    <cellStyle name="4 indents 2" xfId="56"/>
    <cellStyle name="4 indents 3" xfId="57"/>
    <cellStyle name="4 indents_BGC" xfId="58"/>
    <cellStyle name="40 % - Accent1" xfId="59"/>
    <cellStyle name="40 % - Accent1 2" xfId="60"/>
    <cellStyle name="40 % - Accent2" xfId="61"/>
    <cellStyle name="40 % - Accent2 2" xfId="62"/>
    <cellStyle name="40 % - Accent3" xfId="63"/>
    <cellStyle name="40 % - Accent3 2" xfId="64"/>
    <cellStyle name="40 % - Accent4" xfId="65"/>
    <cellStyle name="40 % - Accent4 2" xfId="66"/>
    <cellStyle name="40 % - Accent5" xfId="67"/>
    <cellStyle name="40 % - Accent5 2" xfId="68"/>
    <cellStyle name="40 % - Accent6" xfId="69"/>
    <cellStyle name="40 % - Accent6 2" xfId="70"/>
    <cellStyle name="40% - Accent1" xfId="71"/>
    <cellStyle name="40% - Accent1 2" xfId="72"/>
    <cellStyle name="40% - Accent2" xfId="73"/>
    <cellStyle name="40% - Accent2 2" xfId="74"/>
    <cellStyle name="40% - Accent3" xfId="75"/>
    <cellStyle name="40% - Accent3 2" xfId="76"/>
    <cellStyle name="40% - Accent4" xfId="77"/>
    <cellStyle name="40% - Accent4 2" xfId="78"/>
    <cellStyle name="40% - Accent5" xfId="79"/>
    <cellStyle name="40% - Accent5 2" xfId="80"/>
    <cellStyle name="40% - Accent6" xfId="81"/>
    <cellStyle name="40% - Accent6 2" xfId="82"/>
    <cellStyle name="5 indents" xfId="83"/>
    <cellStyle name="5 indents 2" xfId="84"/>
    <cellStyle name="5 indents 3" xfId="85"/>
    <cellStyle name="5 indents_BGC" xfId="86"/>
    <cellStyle name="60 % - Accent1" xfId="87"/>
    <cellStyle name="60 % - Accent1 2" xfId="88"/>
    <cellStyle name="60 % - Accent2" xfId="89"/>
    <cellStyle name="60 % - Accent2 2" xfId="90"/>
    <cellStyle name="60 % - Accent3" xfId="91"/>
    <cellStyle name="60 % - Accent3 2" xfId="92"/>
    <cellStyle name="60 % - Accent4" xfId="93"/>
    <cellStyle name="60 % - Accent4 2" xfId="94"/>
    <cellStyle name="60 % - Accent5" xfId="95"/>
    <cellStyle name="60 % - Accent5 2" xfId="96"/>
    <cellStyle name="60 % - Accent6" xfId="97"/>
    <cellStyle name="60 % - Accent6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eia?nnueea" xfId="123"/>
    <cellStyle name="Ãèïåðññûëêà" xfId="124"/>
    <cellStyle name="al_laroux_7_laroux_1_²ðò²Ê´²ÜÎ?_x001F_Normal_laroux_7_laroux_1_²ÜºÈÆø?0*Normal_laroux_7_laroux_1_²ÜºÈÆø (³é³Ýó Ø.)?" xfId="125"/>
    <cellStyle name="Array" xfId="126"/>
    <cellStyle name="Array 2" xfId="127"/>
    <cellStyle name="Array Enter" xfId="128"/>
    <cellStyle name="Array Enter 2" xfId="129"/>
    <cellStyle name="Array Enter 3" xfId="130"/>
    <cellStyle name="Array Enter_BGC" xfId="131"/>
    <cellStyle name="Array_BGC" xfId="132"/>
    <cellStyle name="Avertissement" xfId="133"/>
    <cellStyle name="Avertissement 2" xfId="134"/>
    <cellStyle name="Bad" xfId="135"/>
    <cellStyle name="Bad 2" xfId="136"/>
    <cellStyle name="Body" xfId="137"/>
    <cellStyle name="Body 2" xfId="138"/>
    <cellStyle name="Body_BGC" xfId="139"/>
    <cellStyle name="Bun" xfId="140"/>
    <cellStyle name="Bun 2" xfId="141"/>
    <cellStyle name="Calcul" xfId="142"/>
    <cellStyle name="Calcul 2" xfId="143"/>
    <cellStyle name="Calculation" xfId="144"/>
    <cellStyle name="Calculation 2" xfId="145"/>
    <cellStyle name="Celkem" xfId="146"/>
    <cellStyle name="Celkem 2" xfId="147"/>
    <cellStyle name="Celkem 3" xfId="148"/>
    <cellStyle name="Celkem_BGC" xfId="149"/>
    <cellStyle name="Cellule liée" xfId="150"/>
    <cellStyle name="Cellule liée 2" xfId="151"/>
    <cellStyle name="Celulă legată" xfId="152"/>
    <cellStyle name="Check Cell" xfId="153"/>
    <cellStyle name="Check Cell 2" xfId="154"/>
    <cellStyle name="clsAltData" xfId="155"/>
    <cellStyle name="clsAltData 2" xfId="156"/>
    <cellStyle name="clsAltData_BGC" xfId="157"/>
    <cellStyle name="clsAltMRVData" xfId="158"/>
    <cellStyle name="clsAltMRVData 2" xfId="159"/>
    <cellStyle name="clsAltMRVData_BGC" xfId="160"/>
    <cellStyle name="clsBlank" xfId="161"/>
    <cellStyle name="clsBlank 2" xfId="162"/>
    <cellStyle name="clsBlank 3" xfId="163"/>
    <cellStyle name="clsBlank_BGC" xfId="164"/>
    <cellStyle name="clsColumnHeader" xfId="165"/>
    <cellStyle name="clsColumnHeader 2" xfId="166"/>
    <cellStyle name="clsColumnHeader_BGC" xfId="167"/>
    <cellStyle name="clsData" xfId="168"/>
    <cellStyle name="clsData 2" xfId="169"/>
    <cellStyle name="clsData_BGC" xfId="170"/>
    <cellStyle name="clsDefault" xfId="171"/>
    <cellStyle name="clsDefault 2" xfId="172"/>
    <cellStyle name="clsDefault 3" xfId="173"/>
    <cellStyle name="clsDefault_BGC" xfId="174"/>
    <cellStyle name="clsFooter" xfId="175"/>
    <cellStyle name="clsFooter 2" xfId="176"/>
    <cellStyle name="clsFooter_BGC" xfId="177"/>
    <cellStyle name="clsIndexTableData" xfId="178"/>
    <cellStyle name="clsIndexTableData 2" xfId="179"/>
    <cellStyle name="clsIndexTableData_BGC" xfId="180"/>
    <cellStyle name="clsIndexTableHdr" xfId="181"/>
    <cellStyle name="clsIndexTableHdr 2" xfId="182"/>
    <cellStyle name="clsIndexTableHdr_BGC" xfId="183"/>
    <cellStyle name="clsIndexTableTitle" xfId="184"/>
    <cellStyle name="clsIndexTableTitle 2" xfId="185"/>
    <cellStyle name="clsIndexTableTitle_BGC" xfId="186"/>
    <cellStyle name="clsMRVData" xfId="187"/>
    <cellStyle name="clsMRVData 2" xfId="188"/>
    <cellStyle name="clsMRVData_BGC" xfId="189"/>
    <cellStyle name="clsReportFooter" xfId="190"/>
    <cellStyle name="clsReportFooter 2" xfId="191"/>
    <cellStyle name="clsReportFooter_BGC" xfId="192"/>
    <cellStyle name="clsReportHeader" xfId="193"/>
    <cellStyle name="clsReportHeader 2" xfId="194"/>
    <cellStyle name="clsReportHeader_BGC" xfId="195"/>
    <cellStyle name="clsRowHeader" xfId="196"/>
    <cellStyle name="clsRowHeader 2" xfId="197"/>
    <cellStyle name="clsRowHeader_BGC" xfId="198"/>
    <cellStyle name="clsScale" xfId="199"/>
    <cellStyle name="clsScale 2" xfId="200"/>
    <cellStyle name="clsScale_BGC" xfId="201"/>
    <cellStyle name="clsSection" xfId="202"/>
    <cellStyle name="clsSection 2" xfId="203"/>
    <cellStyle name="clsSection_BGC" xfId="204"/>
    <cellStyle name="Comma" xfId="205"/>
    <cellStyle name="Comma  - Style1" xfId="206"/>
    <cellStyle name="Comma  - Style1 2" xfId="207"/>
    <cellStyle name="Comma  - Style1_BGC" xfId="208"/>
    <cellStyle name="Comma  - Style2" xfId="209"/>
    <cellStyle name="Comma  - Style2 2" xfId="210"/>
    <cellStyle name="Comma  - Style2_BGC" xfId="211"/>
    <cellStyle name="Comma  - Style3" xfId="212"/>
    <cellStyle name="Comma  - Style3 2" xfId="213"/>
    <cellStyle name="Comma  - Style3_BGC" xfId="214"/>
    <cellStyle name="Comma  - Style4" xfId="215"/>
    <cellStyle name="Comma  - Style4 2" xfId="216"/>
    <cellStyle name="Comma  - Style4_BGC" xfId="217"/>
    <cellStyle name="Comma  - Style5" xfId="218"/>
    <cellStyle name="Comma  - Style5 2" xfId="219"/>
    <cellStyle name="Comma  - Style5_BGC" xfId="220"/>
    <cellStyle name="Comma  - Style6" xfId="221"/>
    <cellStyle name="Comma  - Style6 2" xfId="222"/>
    <cellStyle name="Comma  - Style6_BGC" xfId="223"/>
    <cellStyle name="Comma  - Style7" xfId="224"/>
    <cellStyle name="Comma  - Style7 2" xfId="225"/>
    <cellStyle name="Comma  - Style7_BGC" xfId="226"/>
    <cellStyle name="Comma  - Style8" xfId="227"/>
    <cellStyle name="Comma  - Style8 2" xfId="228"/>
    <cellStyle name="Comma  - Style8_BGC" xfId="229"/>
    <cellStyle name="Comma [0]" xfId="230"/>
    <cellStyle name="Comma 2" xfId="231"/>
    <cellStyle name="Comma 3" xfId="232"/>
    <cellStyle name="Comma(3)" xfId="233"/>
    <cellStyle name="Comma(3) 2" xfId="234"/>
    <cellStyle name="Comma(3)_BGC" xfId="235"/>
    <cellStyle name="Comma[mine]" xfId="236"/>
    <cellStyle name="Comma[mine] 2" xfId="237"/>
    <cellStyle name="Comma[mine] 3" xfId="238"/>
    <cellStyle name="Comma[mine]_BGC" xfId="239"/>
    <cellStyle name="Comma0" xfId="240"/>
    <cellStyle name="Comma0 - Style3" xfId="241"/>
    <cellStyle name="Comma0 - Style3 2" xfId="242"/>
    <cellStyle name="Comma0 - Style3_BGC" xfId="243"/>
    <cellStyle name="Comma0 2" xfId="244"/>
    <cellStyle name="Comma0 3" xfId="245"/>
    <cellStyle name="Comma0 4" xfId="246"/>
    <cellStyle name="Comma0 5" xfId="247"/>
    <cellStyle name="Comma0 6" xfId="248"/>
    <cellStyle name="Comma0 7" xfId="249"/>
    <cellStyle name="Comma0 8" xfId="250"/>
    <cellStyle name="Comma0 9" xfId="251"/>
    <cellStyle name="Comma0_040902bgr_bop_active" xfId="252"/>
    <cellStyle name="Commentaire" xfId="253"/>
    <cellStyle name="Commentaire 2" xfId="254"/>
    <cellStyle name="cucu" xfId="255"/>
    <cellStyle name="cucu 2" xfId="256"/>
    <cellStyle name="Curren - Style3" xfId="257"/>
    <cellStyle name="Curren - Style3 2" xfId="258"/>
    <cellStyle name="Curren - Style3_BGC" xfId="259"/>
    <cellStyle name="Curren - Style4" xfId="260"/>
    <cellStyle name="Curren - Style4 2" xfId="261"/>
    <cellStyle name="Curren - Style4_BGC" xfId="262"/>
    <cellStyle name="Currency" xfId="263"/>
    <cellStyle name="Currency [0]" xfId="264"/>
    <cellStyle name="Currency0" xfId="265"/>
    <cellStyle name="Currency0 2" xfId="266"/>
    <cellStyle name="Currency0 3" xfId="267"/>
    <cellStyle name="Currency0_BGC" xfId="268"/>
    <cellStyle name="Date" xfId="269"/>
    <cellStyle name="Date 2" xfId="270"/>
    <cellStyle name="Date 3" xfId="271"/>
    <cellStyle name="Date_BGC" xfId="272"/>
    <cellStyle name="Datum" xfId="273"/>
    <cellStyle name="Datum 2" xfId="274"/>
    <cellStyle name="Datum 3" xfId="275"/>
    <cellStyle name="Datum_BGC" xfId="276"/>
    <cellStyle name="Dezimal [0]_laroux" xfId="277"/>
    <cellStyle name="Dezimal_laroux" xfId="278"/>
    <cellStyle name="Entrée" xfId="279"/>
    <cellStyle name="Entrée 2" xfId="280"/>
    <cellStyle name="Eronat" xfId="281"/>
    <cellStyle name="Eronat 2" xfId="282"/>
    <cellStyle name="Euro" xfId="283"/>
    <cellStyle name="Euro 2" xfId="284"/>
    <cellStyle name="Euro 3" xfId="285"/>
    <cellStyle name="Euro_BGC" xfId="286"/>
    <cellStyle name="Excel.Chart" xfId="287"/>
    <cellStyle name="Excel.Chart 2" xfId="288"/>
    <cellStyle name="Excel.Chart_BGC" xfId="289"/>
    <cellStyle name="Explanatory Text" xfId="290"/>
    <cellStyle name="Explanatory Text 2" xfId="291"/>
    <cellStyle name="Ezres [0]_10mell99" xfId="292"/>
    <cellStyle name="Ezres_10mell99" xfId="293"/>
    <cellStyle name="F2" xfId="294"/>
    <cellStyle name="F2 2" xfId="295"/>
    <cellStyle name="F2_BGC" xfId="296"/>
    <cellStyle name="F3" xfId="297"/>
    <cellStyle name="F3 2" xfId="298"/>
    <cellStyle name="F3_BGC" xfId="299"/>
    <cellStyle name="F4" xfId="300"/>
    <cellStyle name="F4 2" xfId="301"/>
    <cellStyle name="F4_BGC" xfId="302"/>
    <cellStyle name="F5" xfId="303"/>
    <cellStyle name="F5 - Style8" xfId="304"/>
    <cellStyle name="F5 - Style8 2" xfId="305"/>
    <cellStyle name="F5 - Style8_BGC" xfId="306"/>
    <cellStyle name="F5 2" xfId="307"/>
    <cellStyle name="F5 3" xfId="308"/>
    <cellStyle name="F5 4" xfId="309"/>
    <cellStyle name="F5 5" xfId="310"/>
    <cellStyle name="F5 6" xfId="311"/>
    <cellStyle name="F5 7" xfId="312"/>
    <cellStyle name="F5 8" xfId="313"/>
    <cellStyle name="F5_BGC" xfId="314"/>
    <cellStyle name="F6" xfId="315"/>
    <cellStyle name="F6 - Style5" xfId="316"/>
    <cellStyle name="F6 - Style5 2" xfId="317"/>
    <cellStyle name="F6 - Style5_BGC" xfId="318"/>
    <cellStyle name="F6 2" xfId="319"/>
    <cellStyle name="F6 3" xfId="320"/>
    <cellStyle name="F6 4" xfId="321"/>
    <cellStyle name="F6 5" xfId="322"/>
    <cellStyle name="F6 6" xfId="323"/>
    <cellStyle name="F6 7" xfId="324"/>
    <cellStyle name="F6 8" xfId="325"/>
    <cellStyle name="F6_BGC" xfId="326"/>
    <cellStyle name="F7" xfId="327"/>
    <cellStyle name="F7 - Style7" xfId="328"/>
    <cellStyle name="F7 - Style7 2" xfId="329"/>
    <cellStyle name="F7 - Style7_BGC" xfId="330"/>
    <cellStyle name="F7 2" xfId="331"/>
    <cellStyle name="F7 3" xfId="332"/>
    <cellStyle name="F7 4" xfId="333"/>
    <cellStyle name="F7 5" xfId="334"/>
    <cellStyle name="F7 6" xfId="335"/>
    <cellStyle name="F7 7" xfId="336"/>
    <cellStyle name="F7 8" xfId="337"/>
    <cellStyle name="F7_BGC" xfId="338"/>
    <cellStyle name="F8" xfId="339"/>
    <cellStyle name="F8 - Style6" xfId="340"/>
    <cellStyle name="F8 - Style6 2" xfId="341"/>
    <cellStyle name="F8 - Style6_BGC" xfId="342"/>
    <cellStyle name="F8 2" xfId="343"/>
    <cellStyle name="F8 3" xfId="344"/>
    <cellStyle name="F8 4" xfId="345"/>
    <cellStyle name="F8 5" xfId="346"/>
    <cellStyle name="F8 6" xfId="347"/>
    <cellStyle name="F8 7" xfId="348"/>
    <cellStyle name="F8 8" xfId="349"/>
    <cellStyle name="F8_BGC" xfId="350"/>
    <cellStyle name="Finanční0" xfId="351"/>
    <cellStyle name="Finanční0 2" xfId="352"/>
    <cellStyle name="Finanční0 3" xfId="353"/>
    <cellStyle name="Finanční0_BGC" xfId="354"/>
    <cellStyle name="Finanení0" xfId="355"/>
    <cellStyle name="Finanèní0" xfId="356"/>
    <cellStyle name="Finanení0 2" xfId="357"/>
    <cellStyle name="Finanèní0 2" xfId="358"/>
    <cellStyle name="Finanení0 3" xfId="359"/>
    <cellStyle name="Finanèní0 3" xfId="360"/>
    <cellStyle name="Finanení0 4" xfId="361"/>
    <cellStyle name="Finanèní0 4" xfId="362"/>
    <cellStyle name="Finanení0 5" xfId="363"/>
    <cellStyle name="Finanèní0 5" xfId="364"/>
    <cellStyle name="Finanení0 6" xfId="365"/>
    <cellStyle name="Finanèní0 6" xfId="366"/>
    <cellStyle name="Finanení0 7" xfId="367"/>
    <cellStyle name="Finanèní0 7" xfId="368"/>
    <cellStyle name="Finanení0 8" xfId="369"/>
    <cellStyle name="Finanèní0 8" xfId="370"/>
    <cellStyle name="Finanení0 9" xfId="371"/>
    <cellStyle name="Finanèní0 9" xfId="372"/>
    <cellStyle name="Finanení0_BGC" xfId="373"/>
    <cellStyle name="Finanèní0_BGC" xfId="374"/>
    <cellStyle name="Fixed" xfId="375"/>
    <cellStyle name="Fixed (0)" xfId="376"/>
    <cellStyle name="Fixed (0) 2" xfId="377"/>
    <cellStyle name="Fixed (0) 3" xfId="378"/>
    <cellStyle name="Fixed (0)_BGC" xfId="379"/>
    <cellStyle name="Fixed (1)" xfId="380"/>
    <cellStyle name="Fixed (1) 2" xfId="381"/>
    <cellStyle name="Fixed (1) 3" xfId="382"/>
    <cellStyle name="Fixed (1)_BGC" xfId="383"/>
    <cellStyle name="Fixed (2)" xfId="384"/>
    <cellStyle name="Fixed (2) 2" xfId="385"/>
    <cellStyle name="Fixed (2) 3" xfId="386"/>
    <cellStyle name="Fixed (2)_BGC" xfId="387"/>
    <cellStyle name="Fixed 2" xfId="388"/>
    <cellStyle name="Fixed 3" xfId="389"/>
    <cellStyle name="Fixed 4" xfId="390"/>
    <cellStyle name="Fixed 5" xfId="391"/>
    <cellStyle name="Fixed 6" xfId="392"/>
    <cellStyle name="Fixed 7" xfId="393"/>
    <cellStyle name="Fixed 8" xfId="394"/>
    <cellStyle name="Fixed 9" xfId="395"/>
    <cellStyle name="Fixed_BGC" xfId="396"/>
    <cellStyle name="fixed0 - Style4" xfId="397"/>
    <cellStyle name="fixed0 - Style4 2" xfId="398"/>
    <cellStyle name="fixed0 - Style4_BGC" xfId="399"/>
    <cellStyle name="Fixed1 - Style1" xfId="400"/>
    <cellStyle name="Fixed1 - Style1 2" xfId="401"/>
    <cellStyle name="Fixed1 - Style1_BGC" xfId="402"/>
    <cellStyle name="Fixed1 - Style2" xfId="403"/>
    <cellStyle name="Fixed1 - Style2 2" xfId="404"/>
    <cellStyle name="Fixed1 - Style2_BGC" xfId="405"/>
    <cellStyle name="Fixed2 - Style2" xfId="406"/>
    <cellStyle name="Fixed2 - Style2 2" xfId="407"/>
    <cellStyle name="Fixed2 - Style2_BGC" xfId="408"/>
    <cellStyle name="Followed Hyperlink" xfId="409"/>
    <cellStyle name="Good" xfId="410"/>
    <cellStyle name="Good 2" xfId="411"/>
    <cellStyle name="Grey" xfId="412"/>
    <cellStyle name="Grey 2" xfId="413"/>
    <cellStyle name="Grey 3" xfId="414"/>
    <cellStyle name="Grey_BGC" xfId="415"/>
    <cellStyle name="Heading 1" xfId="416"/>
    <cellStyle name="Heading 1 2" xfId="417"/>
    <cellStyle name="Heading 2" xfId="418"/>
    <cellStyle name="Heading 2 2" xfId="419"/>
    <cellStyle name="Heading 3" xfId="420"/>
    <cellStyle name="Heading 3 2" xfId="421"/>
    <cellStyle name="Heading 4" xfId="422"/>
    <cellStyle name="Heading 4 2" xfId="423"/>
    <cellStyle name="Heading1 1" xfId="424"/>
    <cellStyle name="Heading1 1 2" xfId="425"/>
    <cellStyle name="Heading1 1_BGC" xfId="426"/>
    <cellStyle name="Heading2" xfId="427"/>
    <cellStyle name="Heading2 2" xfId="428"/>
    <cellStyle name="Heading2_BGC" xfId="429"/>
    <cellStyle name="Hiperhivatkozás" xfId="430"/>
    <cellStyle name="Hipervínculo_IIF" xfId="431"/>
    <cellStyle name="Hyperlink" xfId="432"/>
    <cellStyle name="Iau?iue_Eeno1" xfId="433"/>
    <cellStyle name="Ieșire" xfId="434"/>
    <cellStyle name="Ieșire 2" xfId="435"/>
    <cellStyle name="imf-one decimal" xfId="436"/>
    <cellStyle name="imf-one decimal 2" xfId="437"/>
    <cellStyle name="imf-one decimal 3" xfId="438"/>
    <cellStyle name="imf-one decimal_BGC" xfId="439"/>
    <cellStyle name="imf-zero decimal" xfId="440"/>
    <cellStyle name="imf-zero decimal 2" xfId="441"/>
    <cellStyle name="imf-zero decimal 3" xfId="442"/>
    <cellStyle name="imf-zero decimal_BGC" xfId="443"/>
    <cellStyle name="Input" xfId="444"/>
    <cellStyle name="Input [yellow]" xfId="445"/>
    <cellStyle name="Input [yellow] 2" xfId="446"/>
    <cellStyle name="Input [yellow] 3" xfId="447"/>
    <cellStyle name="Input [yellow]_BGC" xfId="448"/>
    <cellStyle name="Input 2" xfId="449"/>
    <cellStyle name="Input 3" xfId="450"/>
    <cellStyle name="Input 4" xfId="451"/>
    <cellStyle name="Input 5" xfId="452"/>
    <cellStyle name="Input 6" xfId="453"/>
    <cellStyle name="Input 7" xfId="454"/>
    <cellStyle name="Input 8" xfId="455"/>
    <cellStyle name="Insatisfaisant" xfId="456"/>
    <cellStyle name="Insatisfaisant 2" xfId="457"/>
    <cellStyle name="Intrare" xfId="458"/>
    <cellStyle name="Intrare 2" xfId="459"/>
    <cellStyle name="Ioe?uaaaoayny aeia?nnueea" xfId="460"/>
    <cellStyle name="Îáû÷íûé_AMD" xfId="461"/>
    <cellStyle name="Îòêðûâàâøàÿñÿ ãèïåðññûëêà" xfId="462"/>
    <cellStyle name="Label" xfId="463"/>
    <cellStyle name="Label 2" xfId="464"/>
    <cellStyle name="Label_BGC" xfId="465"/>
    <cellStyle name="leftli - Style3" xfId="466"/>
    <cellStyle name="leftli - Style3 2" xfId="467"/>
    <cellStyle name="leftli - Style3_BGC" xfId="468"/>
    <cellStyle name="Linked Cell" xfId="469"/>
    <cellStyle name="Linked Cell 2" xfId="470"/>
    <cellStyle name="MacroCode" xfId="471"/>
    <cellStyle name="MacroCode 2" xfId="472"/>
    <cellStyle name="MacroCode_BGC" xfId="473"/>
    <cellStyle name="Már látott hiperhivatkozás" xfId="474"/>
    <cellStyle name="Měna0" xfId="475"/>
    <cellStyle name="Měna0 2" xfId="476"/>
    <cellStyle name="Měna0 3" xfId="477"/>
    <cellStyle name="Měna0_BGC" xfId="478"/>
    <cellStyle name="měny_DEFLÁTORY  3q 1998" xfId="479"/>
    <cellStyle name="Millares [0]_11.1.3. bis" xfId="480"/>
    <cellStyle name="Millares_11.1.3. bis" xfId="481"/>
    <cellStyle name="Milliers [0]_Encours - Apr rééch" xfId="482"/>
    <cellStyle name="Milliers_Cash flows projection" xfId="483"/>
    <cellStyle name="Mina0" xfId="484"/>
    <cellStyle name="Mìna0" xfId="485"/>
    <cellStyle name="Mina0 2" xfId="486"/>
    <cellStyle name="Mìna0 2" xfId="487"/>
    <cellStyle name="Mina0 3" xfId="488"/>
    <cellStyle name="Mìna0 3" xfId="489"/>
    <cellStyle name="Mina0 4" xfId="490"/>
    <cellStyle name="Mìna0 4" xfId="491"/>
    <cellStyle name="Mina0 5" xfId="492"/>
    <cellStyle name="Mìna0 5" xfId="493"/>
    <cellStyle name="Mina0 6" xfId="494"/>
    <cellStyle name="Mìna0 6" xfId="495"/>
    <cellStyle name="Mina0 7" xfId="496"/>
    <cellStyle name="Mìna0 7" xfId="497"/>
    <cellStyle name="Mina0 8" xfId="498"/>
    <cellStyle name="Mìna0 8" xfId="499"/>
    <cellStyle name="Mina0 9" xfId="500"/>
    <cellStyle name="Mìna0 9" xfId="501"/>
    <cellStyle name="Mina0_BGC" xfId="502"/>
    <cellStyle name="Mìna0_BGC" xfId="503"/>
    <cellStyle name="Moneda [0]_11.1.3. bis" xfId="504"/>
    <cellStyle name="Moneda_11.1.3. bis" xfId="505"/>
    <cellStyle name="Monétaire [0]_Encours - Apr rééch" xfId="506"/>
    <cellStyle name="Monétaire_Encours - Apr rééch" xfId="507"/>
    <cellStyle name="Navadno_Slo" xfId="508"/>
    <cellStyle name="Nedefinován" xfId="509"/>
    <cellStyle name="Neutral" xfId="510"/>
    <cellStyle name="Neutral 2" xfId="511"/>
    <cellStyle name="Neutre" xfId="512"/>
    <cellStyle name="Neutre 2" xfId="513"/>
    <cellStyle name="Neutru" xfId="514"/>
    <cellStyle name="Neutru 2" xfId="515"/>
    <cellStyle name="no dec" xfId="516"/>
    <cellStyle name="no dec 2" xfId="517"/>
    <cellStyle name="no dec_BGC" xfId="518"/>
    <cellStyle name="No-definido" xfId="519"/>
    <cellStyle name="No-definido 2" xfId="520"/>
    <cellStyle name="No-definido_BGC" xfId="521"/>
    <cellStyle name="Normaali_CENTRAL" xfId="522"/>
    <cellStyle name="Normal - Modelo1" xfId="523"/>
    <cellStyle name="Normal - Modelo1 2" xfId="524"/>
    <cellStyle name="Normal - Modelo1_BGC" xfId="525"/>
    <cellStyle name="Normal - Style1" xfId="526"/>
    <cellStyle name="Normal - Style1 2" xfId="527"/>
    <cellStyle name="Normal - Style1_BGC" xfId="528"/>
    <cellStyle name="Normal - Style2" xfId="529"/>
    <cellStyle name="Normal - Style2 2" xfId="530"/>
    <cellStyle name="Normal - Style2_BGC" xfId="531"/>
    <cellStyle name="Normal - Style3" xfId="532"/>
    <cellStyle name="Normal - Style3 2" xfId="533"/>
    <cellStyle name="Normal - Style3_BGC" xfId="534"/>
    <cellStyle name="Normal - Style5" xfId="535"/>
    <cellStyle name="Normal - Style5 2" xfId="536"/>
    <cellStyle name="Normal - Style5_BGC" xfId="537"/>
    <cellStyle name="Normal - Style6" xfId="538"/>
    <cellStyle name="Normal - Style6 2" xfId="539"/>
    <cellStyle name="Normal - Style6_BGC" xfId="540"/>
    <cellStyle name="Normal - Style7" xfId="541"/>
    <cellStyle name="Normal - Style7 2" xfId="542"/>
    <cellStyle name="Normal - Style7_BGC" xfId="543"/>
    <cellStyle name="Normal - Style8" xfId="544"/>
    <cellStyle name="Normal - Style8 2" xfId="545"/>
    <cellStyle name="Normal - Style8_BGC" xfId="546"/>
    <cellStyle name="Normal 10" xfId="547"/>
    <cellStyle name="Normal 11" xfId="548"/>
    <cellStyle name="Normal 12" xfId="549"/>
    <cellStyle name="Normal 13" xfId="550"/>
    <cellStyle name="Normal 14" xfId="551"/>
    <cellStyle name="Normal 15" xfId="552"/>
    <cellStyle name="Normal 16" xfId="553"/>
    <cellStyle name="Normal 17" xfId="554"/>
    <cellStyle name="Normal 2" xfId="555"/>
    <cellStyle name="Normal 2 2" xfId="556"/>
    <cellStyle name="Normal 3" xfId="557"/>
    <cellStyle name="Normal 3 2" xfId="558"/>
    <cellStyle name="Normal 4" xfId="559"/>
    <cellStyle name="Normal 4 2" xfId="560"/>
    <cellStyle name="Normal 5" xfId="561"/>
    <cellStyle name="Normal 6" xfId="562"/>
    <cellStyle name="Normal 7" xfId="563"/>
    <cellStyle name="Normal 8" xfId="564"/>
    <cellStyle name="Normal 9" xfId="565"/>
    <cellStyle name="Normal Table" xfId="566"/>
    <cellStyle name="Normal Table 2" xfId="567"/>
    <cellStyle name="Normal Table 3" xfId="568"/>
    <cellStyle name="Normal Table_BGC" xfId="569"/>
    <cellStyle name="Normál_10mell99" xfId="570"/>
    <cellStyle name="Normal_BGC" xfId="571"/>
    <cellStyle name="Normal_realizari.bugete.2005" xfId="572"/>
    <cellStyle name="Normal_Trim I Cheltuiala de personal buget de stat 2011" xfId="573"/>
    <cellStyle name="Normal_Trim I executie 2011 BGC" xfId="574"/>
    <cellStyle name="normálne_HDP-OD~1" xfId="575"/>
    <cellStyle name="normální_agricult_1" xfId="576"/>
    <cellStyle name="Normßl - Style1" xfId="577"/>
    <cellStyle name="Normßl - Style1 2" xfId="578"/>
    <cellStyle name="Normßl - Style1 3" xfId="579"/>
    <cellStyle name="Normßl - Style1_BGC" xfId="580"/>
    <cellStyle name="Notă" xfId="581"/>
    <cellStyle name="Notă 2" xfId="582"/>
    <cellStyle name="Note" xfId="583"/>
    <cellStyle name="Note 2" xfId="584"/>
    <cellStyle name="Ôèíàíñîâûé_Tranche" xfId="585"/>
    <cellStyle name="Output" xfId="586"/>
    <cellStyle name="Output 2" xfId="587"/>
    <cellStyle name="Pénznem [0]_10mell99" xfId="588"/>
    <cellStyle name="Pénznem_10mell99" xfId="589"/>
    <cellStyle name="Percen - Style1" xfId="590"/>
    <cellStyle name="Percen - Style1 2" xfId="591"/>
    <cellStyle name="Percen - Style1_BGC" xfId="592"/>
    <cellStyle name="Percent" xfId="593"/>
    <cellStyle name="Percent [2]" xfId="594"/>
    <cellStyle name="Percent [2] 2" xfId="595"/>
    <cellStyle name="Percent [2] 3" xfId="596"/>
    <cellStyle name="Percent [2]_BGC" xfId="597"/>
    <cellStyle name="Percent 2" xfId="598"/>
    <cellStyle name="Percent 2 2" xfId="599"/>
    <cellStyle name="Percent_Trim I executie 2011 BGC" xfId="600"/>
    <cellStyle name="percentage difference" xfId="601"/>
    <cellStyle name="percentage difference 2" xfId="602"/>
    <cellStyle name="percentage difference 3" xfId="603"/>
    <cellStyle name="percentage difference one decimal" xfId="604"/>
    <cellStyle name="percentage difference one decimal 2" xfId="605"/>
    <cellStyle name="percentage difference one decimal 3" xfId="606"/>
    <cellStyle name="percentage difference one decimal_BGC" xfId="607"/>
    <cellStyle name="percentage difference zero decimal" xfId="608"/>
    <cellStyle name="percentage difference zero decimal 2" xfId="609"/>
    <cellStyle name="percentage difference zero decimal 3" xfId="610"/>
    <cellStyle name="percentage difference zero decimal_BGC" xfId="611"/>
    <cellStyle name="percentage difference_BGC" xfId="612"/>
    <cellStyle name="Pevný" xfId="613"/>
    <cellStyle name="Pevný 2" xfId="614"/>
    <cellStyle name="Pevný 3" xfId="615"/>
    <cellStyle name="Pevný_BGC" xfId="616"/>
    <cellStyle name="Presentation" xfId="617"/>
    <cellStyle name="Presentation 2" xfId="618"/>
    <cellStyle name="Presentation 3" xfId="619"/>
    <cellStyle name="Presentation_BGC" xfId="620"/>
    <cellStyle name="Publication" xfId="621"/>
    <cellStyle name="Publication 2" xfId="622"/>
    <cellStyle name="Publication_BGC" xfId="623"/>
    <cellStyle name="Red Text" xfId="624"/>
    <cellStyle name="Red Text 2" xfId="625"/>
    <cellStyle name="Red Text_BGC" xfId="626"/>
    <cellStyle name="reduced" xfId="627"/>
    <cellStyle name="reduced 2" xfId="628"/>
    <cellStyle name="reduced_BGC" xfId="629"/>
    <cellStyle name="s1" xfId="630"/>
    <cellStyle name="s1 2" xfId="631"/>
    <cellStyle name="Satisfaisant" xfId="632"/>
    <cellStyle name="Satisfaisant 2" xfId="633"/>
    <cellStyle name="Sortie" xfId="634"/>
    <cellStyle name="Sortie 2" xfId="635"/>
    <cellStyle name="Standard_laroux" xfId="636"/>
    <cellStyle name="STYL1 - Style1" xfId="637"/>
    <cellStyle name="STYL1 - Style1 2" xfId="638"/>
    <cellStyle name="STYL1 - Style1_BGC" xfId="639"/>
    <cellStyle name="Style1" xfId="640"/>
    <cellStyle name="Style1 2" xfId="641"/>
    <cellStyle name="Style1_BGC" xfId="642"/>
    <cellStyle name="Text" xfId="643"/>
    <cellStyle name="Text 2" xfId="644"/>
    <cellStyle name="Text 3" xfId="645"/>
    <cellStyle name="Text avertisment" xfId="646"/>
    <cellStyle name="text BoldBlack" xfId="647"/>
    <cellStyle name="text BoldUnderline" xfId="648"/>
    <cellStyle name="text BoldUnderlineER" xfId="649"/>
    <cellStyle name="text BoldUndlnBlack" xfId="650"/>
    <cellStyle name="Text explicativ" xfId="651"/>
    <cellStyle name="text LightGreen" xfId="652"/>
    <cellStyle name="Text_BGC" xfId="653"/>
    <cellStyle name="Texte explicatif" xfId="654"/>
    <cellStyle name="Texte explicatif 2" xfId="655"/>
    <cellStyle name="Title" xfId="656"/>
    <cellStyle name="Title 2" xfId="657"/>
    <cellStyle name="Titlu" xfId="658"/>
    <cellStyle name="Titlu 1" xfId="659"/>
    <cellStyle name="Titlu 2" xfId="660"/>
    <cellStyle name="Titlu 3" xfId="661"/>
    <cellStyle name="Titlu 4" xfId="662"/>
    <cellStyle name="Titre" xfId="663"/>
    <cellStyle name="Titre 2" xfId="664"/>
    <cellStyle name="Titre 1" xfId="665"/>
    <cellStyle name="Titre 1 2" xfId="666"/>
    <cellStyle name="Titre 2" xfId="667"/>
    <cellStyle name="Titre 2 2" xfId="668"/>
    <cellStyle name="Titre 3" xfId="669"/>
    <cellStyle name="Titre 3 2" xfId="670"/>
    <cellStyle name="Titre 4" xfId="671"/>
    <cellStyle name="Titre 4 2" xfId="672"/>
    <cellStyle name="TopGrey" xfId="673"/>
    <cellStyle name="TopGrey 2" xfId="674"/>
    <cellStyle name="TopGrey_BGC" xfId="675"/>
    <cellStyle name="Total" xfId="676"/>
    <cellStyle name="Total 2" xfId="677"/>
    <cellStyle name="Undefiniert" xfId="678"/>
    <cellStyle name="Undefiniert 2" xfId="679"/>
    <cellStyle name="Undefiniert_BGC" xfId="680"/>
    <cellStyle name="ux?_x0018_Normal_laroux_7_laroux_1?&quot;Normal_laroux_7_laroux_1_²ðò²Ê´²ÜÎ?_x001F_Normal_laroux_7_laroux_1_²ÜºÈÆø?0*Normal_laro" xfId="681"/>
    <cellStyle name="ux_1_²ÜºÈÆø (³é³Ýó Ø.)?_x0007_!ß&quot;VQ_x0006_?_x0006_?ults?_x0006_$Currency [0]_laroux_5_results_Sheet1?_x001C_Currency [0]_laroux_5_Sheet1?_x0015_Cur" xfId="682"/>
    <cellStyle name="Verificare celulă" xfId="683"/>
    <cellStyle name="Verificare celulă 2" xfId="684"/>
    <cellStyle name="Vérification" xfId="685"/>
    <cellStyle name="Vérification 2" xfId="686"/>
    <cellStyle name="Virgulă_BGC  OCT  2010 " xfId="687"/>
    <cellStyle name="Währung [0]_laroux" xfId="688"/>
    <cellStyle name="Währung_laroux" xfId="689"/>
    <cellStyle name="Warning Text" xfId="690"/>
    <cellStyle name="Warning Text 2" xfId="691"/>
    <cellStyle name="WebAnchor1" xfId="692"/>
    <cellStyle name="WebAnchor1 2" xfId="693"/>
    <cellStyle name="WebAnchor1 3" xfId="694"/>
    <cellStyle name="WebAnchor1_BGC" xfId="695"/>
    <cellStyle name="WebAnchor2" xfId="696"/>
    <cellStyle name="WebAnchor2 2" xfId="697"/>
    <cellStyle name="WebAnchor2 3" xfId="698"/>
    <cellStyle name="WebAnchor2_BGC" xfId="699"/>
    <cellStyle name="WebAnchor3" xfId="700"/>
    <cellStyle name="WebAnchor3 2" xfId="701"/>
    <cellStyle name="WebAnchor3 3" xfId="702"/>
    <cellStyle name="WebAnchor3_BGC" xfId="703"/>
    <cellStyle name="WebAnchor4" xfId="704"/>
    <cellStyle name="WebAnchor4 2" xfId="705"/>
    <cellStyle name="WebAnchor4 3" xfId="706"/>
    <cellStyle name="WebAnchor4_BGC" xfId="707"/>
    <cellStyle name="WebAnchor5" xfId="708"/>
    <cellStyle name="WebAnchor5 2" xfId="709"/>
    <cellStyle name="WebAnchor5 3" xfId="710"/>
    <cellStyle name="WebAnchor5_BGC" xfId="711"/>
    <cellStyle name="WebAnchor6" xfId="712"/>
    <cellStyle name="WebAnchor6 2" xfId="713"/>
    <cellStyle name="WebAnchor6 3" xfId="714"/>
    <cellStyle name="WebAnchor6_BGC" xfId="715"/>
    <cellStyle name="WebAnchor7" xfId="716"/>
    <cellStyle name="WebAnchor7 2" xfId="717"/>
    <cellStyle name="WebAnchor7 3" xfId="718"/>
    <cellStyle name="WebAnchor7_BGC" xfId="719"/>
    <cellStyle name="Webexclude" xfId="720"/>
    <cellStyle name="Webexclude 2" xfId="721"/>
    <cellStyle name="Webexclude 3" xfId="722"/>
    <cellStyle name="Webexclude_BGC" xfId="723"/>
    <cellStyle name="WebFN" xfId="724"/>
    <cellStyle name="WebFN 2" xfId="725"/>
    <cellStyle name="WebFN_BGC" xfId="726"/>
    <cellStyle name="WebFN1" xfId="727"/>
    <cellStyle name="WebFN1 2" xfId="728"/>
    <cellStyle name="WebFN1 3" xfId="729"/>
    <cellStyle name="WebFN1_BGC" xfId="730"/>
    <cellStyle name="WebFN2" xfId="731"/>
    <cellStyle name="WebFN2 2" xfId="732"/>
    <cellStyle name="WebFN2 3" xfId="733"/>
    <cellStyle name="WebFN2_BGC" xfId="734"/>
    <cellStyle name="WebFN3" xfId="735"/>
    <cellStyle name="WebFN3 2" xfId="736"/>
    <cellStyle name="WebFN3 3" xfId="737"/>
    <cellStyle name="WebFN3_BGC" xfId="738"/>
    <cellStyle name="WebFN4" xfId="739"/>
    <cellStyle name="WebFN4 2" xfId="740"/>
    <cellStyle name="WebFN4 3" xfId="741"/>
    <cellStyle name="WebFN4_BGC" xfId="742"/>
    <cellStyle name="WebHR" xfId="743"/>
    <cellStyle name="WebHR 2" xfId="744"/>
    <cellStyle name="WebHR 3" xfId="745"/>
    <cellStyle name="WebHR_BGC" xfId="746"/>
    <cellStyle name="WebIndent1" xfId="747"/>
    <cellStyle name="WebIndent1 2" xfId="748"/>
    <cellStyle name="WebIndent1 3" xfId="749"/>
    <cellStyle name="WebIndent1_BGC" xfId="750"/>
    <cellStyle name="WebIndent1wFN3" xfId="751"/>
    <cellStyle name="WebIndent1wFN3 2" xfId="752"/>
    <cellStyle name="WebIndent1wFN3 3" xfId="753"/>
    <cellStyle name="WebIndent1wFN3_BGC" xfId="754"/>
    <cellStyle name="WebIndent2" xfId="755"/>
    <cellStyle name="WebIndent2 2" xfId="756"/>
    <cellStyle name="WebIndent2 3" xfId="757"/>
    <cellStyle name="WebIndent2_BGC" xfId="758"/>
    <cellStyle name="WebNoBR" xfId="759"/>
    <cellStyle name="WebNoBR 2" xfId="760"/>
    <cellStyle name="WebNoBR 3" xfId="761"/>
    <cellStyle name="WebNoBR_BGC" xfId="762"/>
    <cellStyle name="Záhlaví 1" xfId="763"/>
    <cellStyle name="Záhlaví 2" xfId="764"/>
    <cellStyle name="zero" xfId="765"/>
    <cellStyle name="zero 2" xfId="766"/>
    <cellStyle name="zero_BGC" xfId="767"/>
    <cellStyle name="ДАТА" xfId="768"/>
    <cellStyle name="ДАТА 2" xfId="769"/>
    <cellStyle name="ДАТА_BGC" xfId="770"/>
    <cellStyle name="Денежный [0]_453" xfId="771"/>
    <cellStyle name="Денежный_453" xfId="772"/>
    <cellStyle name="ЗАГОЛОВОК1" xfId="773"/>
    <cellStyle name="ЗАГОЛОВОК1 2" xfId="774"/>
    <cellStyle name="ЗАГОЛОВОК1_BGC" xfId="775"/>
    <cellStyle name="ЗАГОЛОВОК2" xfId="776"/>
    <cellStyle name="ЗАГОЛОВОК2 2" xfId="777"/>
    <cellStyle name="ЗАГОЛОВОК2_BGC" xfId="778"/>
    <cellStyle name="ИТОГОВЫЙ" xfId="779"/>
    <cellStyle name="ИТОГОВЫЙ 2" xfId="780"/>
    <cellStyle name="ИТОГОВЫЙ_BGC" xfId="781"/>
    <cellStyle name="Обычный_02-682" xfId="782"/>
    <cellStyle name="Открывавшаяся гиперссылка_Table_B_1999_2000_2001" xfId="783"/>
    <cellStyle name="ПРОЦЕНТНЫЙ_BOPENGC" xfId="784"/>
    <cellStyle name="ТЕКСТ" xfId="785"/>
    <cellStyle name="ТЕКСТ 2" xfId="786"/>
    <cellStyle name="ТЕКСТ_BGC" xfId="787"/>
    <cellStyle name="Тысячи [0]_Dk98" xfId="788"/>
    <cellStyle name="Тысячи_Dk98" xfId="789"/>
    <cellStyle name="УровеньСтолб_1_Структура державного боргу" xfId="790"/>
    <cellStyle name="УровеньСтрок_1_Структура державного боргу" xfId="791"/>
    <cellStyle name="ФИКСИРОВАННЫЙ" xfId="792"/>
    <cellStyle name="ФИКСИРОВАННЫЙ 2" xfId="793"/>
    <cellStyle name="ФИКСИРОВАННЫЙ_BGC" xfId="794"/>
    <cellStyle name="Финансовый [0]_453" xfId="795"/>
    <cellStyle name="Финансовый_1 квартал-уточ.платежі" xfId="7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S42"/>
  <sheetViews>
    <sheetView zoomScaleSheetLayoutView="100" zoomScalePageLayoutView="0" workbookViewId="0" topLeftCell="A1">
      <selection activeCell="M15" sqref="M15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19" ht="12.75">
      <c r="A1" s="148"/>
      <c r="B1" s="148"/>
      <c r="C1" s="148"/>
      <c r="D1" s="148"/>
      <c r="E1" s="148"/>
      <c r="F1" s="148"/>
      <c r="G1" s="148"/>
      <c r="H1" s="148"/>
      <c r="I1" s="148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2.75">
      <c r="A2" s="148"/>
      <c r="B2" s="148"/>
      <c r="C2" s="148"/>
      <c r="D2" s="148"/>
      <c r="E2" s="148"/>
      <c r="F2" s="149" t="s">
        <v>43</v>
      </c>
      <c r="G2" s="148"/>
      <c r="H2" s="148"/>
      <c r="I2" s="148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5">
      <c r="A3" s="197"/>
      <c r="B3" s="197"/>
      <c r="C3" s="197"/>
      <c r="D3" s="197"/>
      <c r="E3" s="197"/>
      <c r="F3" s="197"/>
      <c r="G3" s="197"/>
      <c r="H3" s="197"/>
      <c r="I3" s="197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34.5" customHeight="1">
      <c r="A4" s="198" t="s">
        <v>44</v>
      </c>
      <c r="B4" s="198"/>
      <c r="C4" s="198"/>
      <c r="D4" s="198"/>
      <c r="E4" s="198"/>
      <c r="F4" s="198"/>
      <c r="G4" s="198"/>
      <c r="H4" s="198"/>
      <c r="I4" s="198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4.25">
      <c r="A5" s="199" t="s">
        <v>140</v>
      </c>
      <c r="B5" s="199"/>
      <c r="C5" s="199"/>
      <c r="D5" s="199"/>
      <c r="E5" s="199"/>
      <c r="F5" s="199"/>
      <c r="G5" s="199"/>
      <c r="H5" s="199"/>
      <c r="I5" s="199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33" customHeight="1">
      <c r="A6" s="148"/>
      <c r="B6" s="148"/>
      <c r="C6" s="148"/>
      <c r="D6" s="148"/>
      <c r="E6" s="148"/>
      <c r="F6" s="148"/>
      <c r="G6" s="148"/>
      <c r="H6" s="148"/>
      <c r="I6" s="148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2.75">
      <c r="A7" s="150"/>
      <c r="B7" s="150"/>
      <c r="C7" s="150"/>
      <c r="D7" s="150"/>
      <c r="E7" s="150"/>
      <c r="F7" s="151" t="s">
        <v>45</v>
      </c>
      <c r="G7" s="150"/>
      <c r="H7" s="150"/>
      <c r="I7" s="150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2.75">
      <c r="A8" s="152"/>
      <c r="B8" s="152"/>
      <c r="C8" s="152"/>
      <c r="D8" s="152"/>
      <c r="E8" s="152"/>
      <c r="F8" s="152"/>
      <c r="G8" s="153"/>
      <c r="H8" s="153"/>
      <c r="I8" s="153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2.75">
      <c r="A9" s="154"/>
      <c r="B9" s="155" t="s">
        <v>46</v>
      </c>
      <c r="C9" s="155"/>
      <c r="D9" s="155" t="s">
        <v>47</v>
      </c>
      <c r="E9" s="155"/>
      <c r="F9" s="155" t="s">
        <v>48</v>
      </c>
      <c r="G9" s="156" t="s">
        <v>46</v>
      </c>
      <c r="H9" s="156" t="s">
        <v>47</v>
      </c>
      <c r="I9" s="156" t="s">
        <v>48</v>
      </c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2.75">
      <c r="A10" s="157"/>
      <c r="B10" s="158"/>
      <c r="C10" s="158"/>
      <c r="D10" s="158"/>
      <c r="E10" s="158"/>
      <c r="F10" s="158"/>
      <c r="G10" s="159"/>
      <c r="H10" s="159"/>
      <c r="I10" s="159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13.5" thickBot="1">
      <c r="A11" s="160"/>
      <c r="B11" s="161">
        <v>1</v>
      </c>
      <c r="C11" s="161"/>
      <c r="D11" s="161">
        <v>2</v>
      </c>
      <c r="E11" s="161"/>
      <c r="F11" s="161" t="s">
        <v>49</v>
      </c>
      <c r="G11" s="162" t="s">
        <v>50</v>
      </c>
      <c r="H11" s="162" t="s">
        <v>51</v>
      </c>
      <c r="I11" s="162" t="s">
        <v>52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24" customHeight="1">
      <c r="A12" s="163" t="s">
        <v>132</v>
      </c>
      <c r="B12" s="164">
        <v>1142855</v>
      </c>
      <c r="C12" s="165"/>
      <c r="D12" s="165"/>
      <c r="E12" s="165"/>
      <c r="F12" s="165"/>
      <c r="G12" s="166"/>
      <c r="H12" s="166"/>
      <c r="I12" s="166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34.5" customHeight="1">
      <c r="A13" s="167" t="s">
        <v>138</v>
      </c>
      <c r="B13" s="168">
        <v>366550.4865533334</v>
      </c>
      <c r="C13" s="168"/>
      <c r="D13" s="168">
        <v>446550.4617199999</v>
      </c>
      <c r="E13" s="168"/>
      <c r="F13" s="168">
        <f>B13-D13</f>
        <v>-79999.9751666665</v>
      </c>
      <c r="G13" s="169">
        <v>52469.84499999997</v>
      </c>
      <c r="H13" s="169">
        <v>66914.7985</v>
      </c>
      <c r="I13" s="169">
        <v>-14444.953500000032</v>
      </c>
      <c r="J13" s="43"/>
      <c r="K13" s="43"/>
      <c r="L13" s="42"/>
      <c r="M13" s="42"/>
      <c r="N13" s="42"/>
      <c r="O13" s="42"/>
      <c r="P13" s="42"/>
      <c r="Q13" s="42"/>
      <c r="R13" s="42"/>
      <c r="S13" s="42"/>
    </row>
    <row r="14" spans="1:19" ht="24" customHeight="1" thickBot="1">
      <c r="A14" s="170" t="s">
        <v>3</v>
      </c>
      <c r="B14" s="171">
        <f>B13/B12*100</f>
        <v>32.07322771071863</v>
      </c>
      <c r="C14" s="171"/>
      <c r="D14" s="171">
        <f>D13/B12*100</f>
        <v>39.07323866282248</v>
      </c>
      <c r="E14" s="172"/>
      <c r="F14" s="173">
        <f>F13/B12*100</f>
        <v>-7.000010952103854</v>
      </c>
      <c r="G14" s="166"/>
      <c r="H14" s="166"/>
      <c r="I14" s="166"/>
      <c r="J14" s="42"/>
      <c r="K14" s="42"/>
      <c r="L14" s="44"/>
      <c r="M14" s="42"/>
      <c r="N14" s="42"/>
      <c r="O14" s="42"/>
      <c r="P14" s="42"/>
      <c r="Q14" s="42"/>
      <c r="R14" s="42"/>
      <c r="S14" s="42"/>
    </row>
    <row r="15" spans="1:19" ht="34.5" customHeight="1">
      <c r="A15" s="174" t="s">
        <v>86</v>
      </c>
      <c r="B15" s="175">
        <v>85917.30159333334</v>
      </c>
      <c r="C15" s="175"/>
      <c r="D15" s="175">
        <v>109636.90358499998</v>
      </c>
      <c r="E15" s="176"/>
      <c r="F15" s="177">
        <f>B15-D15</f>
        <v>-23719.60199166664</v>
      </c>
      <c r="G15" s="178">
        <v>16945.7</v>
      </c>
      <c r="H15" s="178">
        <v>24614.3</v>
      </c>
      <c r="I15" s="178">
        <v>-7668.599999999991</v>
      </c>
      <c r="J15" s="42"/>
      <c r="K15" s="43"/>
      <c r="L15" s="44"/>
      <c r="M15" s="42"/>
      <c r="N15" s="42"/>
      <c r="O15" s="42"/>
      <c r="P15" s="42"/>
      <c r="Q15" s="42"/>
      <c r="R15" s="42"/>
      <c r="S15" s="42"/>
    </row>
    <row r="16" spans="1:19" ht="17.25" customHeight="1">
      <c r="A16" s="179" t="s">
        <v>53</v>
      </c>
      <c r="B16" s="176">
        <f>B15/B13*100</f>
        <v>23.439418237092504</v>
      </c>
      <c r="C16" s="176"/>
      <c r="D16" s="176">
        <f>D15/D13*100</f>
        <v>24.551962876201323</v>
      </c>
      <c r="E16" s="176"/>
      <c r="F16" s="176">
        <f>F15/F13*100</f>
        <v>29.64951169328595</v>
      </c>
      <c r="G16" s="178"/>
      <c r="H16" s="178"/>
      <c r="I16" s="178"/>
      <c r="J16" s="42"/>
      <c r="K16" s="42"/>
      <c r="L16" s="44"/>
      <c r="M16" s="42"/>
      <c r="N16" s="42"/>
      <c r="O16" s="42"/>
      <c r="P16" s="42"/>
      <c r="Q16" s="42"/>
      <c r="R16" s="42"/>
      <c r="S16" s="42"/>
    </row>
    <row r="17" spans="1:19" ht="22.5" customHeight="1" thickBot="1">
      <c r="A17" s="170" t="s">
        <v>3</v>
      </c>
      <c r="B17" s="171">
        <f>B15/B12*100</f>
        <v>7.5177779852503885</v>
      </c>
      <c r="C17" s="180"/>
      <c r="D17" s="171">
        <f>D15/B12*100</f>
        <v>9.593247051025719</v>
      </c>
      <c r="E17" s="180"/>
      <c r="F17" s="181">
        <f>F15/B12*100</f>
        <v>-2.0754690657753296</v>
      </c>
      <c r="G17" s="166"/>
      <c r="H17" s="166"/>
      <c r="I17" s="166"/>
      <c r="J17" s="44"/>
      <c r="K17" s="42"/>
      <c r="L17" s="44"/>
      <c r="M17" s="42"/>
      <c r="N17" s="42"/>
      <c r="O17" s="42"/>
      <c r="P17" s="42"/>
      <c r="Q17" s="42"/>
      <c r="R17" s="42"/>
      <c r="S17" s="42"/>
    </row>
    <row r="18" spans="1:19" ht="34.5" customHeight="1">
      <c r="A18" s="182" t="s">
        <v>87</v>
      </c>
      <c r="B18" s="183">
        <v>85789.77645816</v>
      </c>
      <c r="C18" s="176"/>
      <c r="D18" s="183">
        <v>100424.02034919999</v>
      </c>
      <c r="E18" s="176"/>
      <c r="F18" s="183">
        <f>B18-D18</f>
        <v>-14634.24389103998</v>
      </c>
      <c r="G18" s="178">
        <v>9396.774575</v>
      </c>
      <c r="H18" s="178">
        <v>16492.518997999996</v>
      </c>
      <c r="I18" s="178">
        <v>-7095.7444229999965</v>
      </c>
      <c r="J18" s="42"/>
      <c r="K18" s="42"/>
      <c r="L18" s="44"/>
      <c r="M18" s="42"/>
      <c r="N18" s="42"/>
      <c r="O18" s="42"/>
      <c r="P18" s="42"/>
      <c r="Q18" s="42"/>
      <c r="R18" s="42"/>
      <c r="S18" s="42"/>
    </row>
    <row r="19" spans="1:19" ht="18" customHeight="1">
      <c r="A19" s="179" t="s">
        <v>53</v>
      </c>
      <c r="B19" s="176">
        <f>B18/B13*100</f>
        <v>23.404627631200135</v>
      </c>
      <c r="C19" s="176"/>
      <c r="D19" s="176">
        <f>D18/D13*100</f>
        <v>22.48884033450373</v>
      </c>
      <c r="E19" s="176"/>
      <c r="F19" s="176">
        <f>F18/F13*100</f>
        <v>18.292810542193287</v>
      </c>
      <c r="G19" s="178"/>
      <c r="H19" s="178"/>
      <c r="I19" s="178"/>
      <c r="J19" s="42"/>
      <c r="K19" s="42"/>
      <c r="L19" s="44"/>
      <c r="M19" s="42"/>
      <c r="N19" s="42"/>
      <c r="O19" s="42"/>
      <c r="P19" s="42"/>
      <c r="Q19" s="42"/>
      <c r="R19" s="42"/>
      <c r="S19" s="42"/>
    </row>
    <row r="20" spans="1:19" ht="18" customHeight="1">
      <c r="A20" s="179" t="s">
        <v>88</v>
      </c>
      <c r="B20" s="176">
        <f>B18/B15*100</f>
        <v>99.8515722295645</v>
      </c>
      <c r="C20" s="176"/>
      <c r="D20" s="176">
        <f>D18/D15*100</f>
        <v>91.59691405489451</v>
      </c>
      <c r="E20" s="176"/>
      <c r="F20" s="176">
        <f>F18/F15*100</f>
        <v>61.69683579084252</v>
      </c>
      <c r="G20" s="178"/>
      <c r="H20" s="178"/>
      <c r="I20" s="178"/>
      <c r="J20" s="42"/>
      <c r="K20" s="42"/>
      <c r="L20" s="44"/>
      <c r="M20" s="42"/>
      <c r="N20" s="42"/>
      <c r="O20" s="42"/>
      <c r="P20" s="42"/>
      <c r="Q20" s="42"/>
      <c r="R20" s="42"/>
      <c r="S20" s="42"/>
    </row>
    <row r="21" spans="1:19" ht="24.75" customHeight="1" thickBot="1">
      <c r="A21" s="170" t="s">
        <v>3</v>
      </c>
      <c r="B21" s="171">
        <f>B18/B12*100</f>
        <v>7.506619515000591</v>
      </c>
      <c r="C21" s="180"/>
      <c r="D21" s="171">
        <f>D18/B12*100</f>
        <v>8.78711825640173</v>
      </c>
      <c r="E21" s="180"/>
      <c r="F21" s="181">
        <f>B21-D21</f>
        <v>-1.2804987414011384</v>
      </c>
      <c r="G21" s="166"/>
      <c r="H21" s="166"/>
      <c r="I21" s="166"/>
      <c r="J21" s="42"/>
      <c r="K21" s="45"/>
      <c r="L21" s="44"/>
      <c r="M21" s="43"/>
      <c r="N21" s="42"/>
      <c r="O21" s="42"/>
      <c r="P21" s="42"/>
      <c r="Q21" s="42"/>
      <c r="R21" s="42"/>
      <c r="S21" s="42"/>
    </row>
    <row r="22" spans="1:19" ht="12.75">
      <c r="A22" s="184"/>
      <c r="B22" s="184"/>
      <c r="C22" s="184"/>
      <c r="D22" s="184"/>
      <c r="E22" s="184"/>
      <c r="F22" s="184"/>
      <c r="G22" s="166"/>
      <c r="H22" s="166"/>
      <c r="I22" s="166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2.75">
      <c r="A23" s="200" t="s">
        <v>159</v>
      </c>
      <c r="B23" s="200"/>
      <c r="C23" s="200"/>
      <c r="D23" s="200"/>
      <c r="E23" s="200"/>
      <c r="F23" s="200"/>
      <c r="G23" s="166"/>
      <c r="H23" s="166"/>
      <c r="I23" s="166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2.75">
      <c r="A24" s="185" t="s">
        <v>139</v>
      </c>
      <c r="B24" s="185"/>
      <c r="C24" s="185"/>
      <c r="D24" s="185"/>
      <c r="E24" s="185"/>
      <c r="F24" s="185"/>
      <c r="G24" s="166"/>
      <c r="H24" s="166"/>
      <c r="I24" s="166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0:19" ht="12.75"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0:19" ht="12.75"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0:19" ht="12.75"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0:19" ht="12.75"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0:19" ht="12.75"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0:19" ht="12.75"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0:19" ht="12.75"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0:19" ht="12.75"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0:19" ht="12.75"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0:19" ht="12.75"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0:19" ht="12.75"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0:19" ht="12.75"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0:19" ht="12.75"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0:19" ht="12.75"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42" ht="12.75">
      <c r="F42" s="18"/>
    </row>
  </sheetData>
  <sheetProtection/>
  <mergeCells count="4">
    <mergeCell ref="A3:I3"/>
    <mergeCell ref="A4:I4"/>
    <mergeCell ref="A5:I5"/>
    <mergeCell ref="A23:F23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O178"/>
  <sheetViews>
    <sheetView showZeros="0" zoomScale="75" zoomScaleNormal="75" zoomScaleSheetLayoutView="80" zoomScalePageLayoutView="0" workbookViewId="0" topLeftCell="A1">
      <selection activeCell="C14" sqref="C14"/>
    </sheetView>
  </sheetViews>
  <sheetFormatPr defaultColWidth="8.8515625" defaultRowHeight="19.5" customHeight="1"/>
  <cols>
    <col min="1" max="1" width="54.8515625" style="1" customWidth="1"/>
    <col min="2" max="2" width="16.421875" style="1" customWidth="1"/>
    <col min="3" max="3" width="11.28125" style="1" bestFit="1" customWidth="1"/>
    <col min="4" max="4" width="12.00390625" style="1" bestFit="1" customWidth="1"/>
    <col min="5" max="5" width="2.57421875" style="1" customWidth="1"/>
    <col min="6" max="6" width="16.421875" style="3" customWidth="1"/>
    <col min="7" max="7" width="10.8515625" style="3" bestFit="1" customWidth="1"/>
    <col min="8" max="8" width="12.00390625" style="3" bestFit="1" customWidth="1"/>
    <col min="9" max="9" width="16.00390625" style="4" customWidth="1"/>
    <col min="10" max="10" width="14.140625" style="4" customWidth="1"/>
    <col min="11" max="11" width="13.7109375" style="4" customWidth="1"/>
    <col min="12" max="12" width="11.140625" style="4" customWidth="1"/>
    <col min="13" max="13" width="13.7109375" style="4" customWidth="1"/>
    <col min="14" max="14" width="14.140625" style="4" customWidth="1"/>
    <col min="15" max="16384" width="8.8515625" style="4" customWidth="1"/>
  </cols>
  <sheetData>
    <row r="1" ht="24" customHeight="1">
      <c r="F1" s="2"/>
    </row>
    <row r="2" spans="1:9" ht="21" customHeight="1">
      <c r="A2" s="84"/>
      <c r="B2" s="84"/>
      <c r="C2" s="84"/>
      <c r="D2" s="84"/>
      <c r="E2" s="84"/>
      <c r="F2" s="85"/>
      <c r="G2" s="86"/>
      <c r="H2" s="86"/>
      <c r="I2" s="87" t="s">
        <v>71</v>
      </c>
    </row>
    <row r="3" spans="1:9" ht="15.75" customHeight="1">
      <c r="A3" s="202" t="s">
        <v>85</v>
      </c>
      <c r="B3" s="203"/>
      <c r="C3" s="203"/>
      <c r="D3" s="203"/>
      <c r="E3" s="203"/>
      <c r="F3" s="203"/>
      <c r="G3" s="203"/>
      <c r="H3" s="203"/>
      <c r="I3" s="203"/>
    </row>
    <row r="4" spans="1:9" ht="28.5" customHeight="1">
      <c r="A4" s="203"/>
      <c r="B4" s="203"/>
      <c r="C4" s="203"/>
      <c r="D4" s="203"/>
      <c r="E4" s="203"/>
      <c r="F4" s="203"/>
      <c r="G4" s="203"/>
      <c r="H4" s="203"/>
      <c r="I4" s="203"/>
    </row>
    <row r="5" spans="1:9" ht="25.5" customHeight="1" thickBot="1">
      <c r="A5" s="88" t="s">
        <v>0</v>
      </c>
      <c r="B5" s="88"/>
      <c r="C5" s="88"/>
      <c r="D5" s="88"/>
      <c r="E5" s="88"/>
      <c r="F5" s="88"/>
      <c r="G5" s="88"/>
      <c r="H5" s="88"/>
      <c r="I5" s="89" t="s">
        <v>82</v>
      </c>
    </row>
    <row r="6" spans="1:9" ht="11.25" customHeight="1" hidden="1" thickBot="1">
      <c r="A6" s="90" t="s">
        <v>1</v>
      </c>
      <c r="B6" s="90"/>
      <c r="C6" s="90"/>
      <c r="D6" s="90"/>
      <c r="E6" s="90"/>
      <c r="F6" s="91"/>
      <c r="G6" s="87"/>
      <c r="H6" s="87"/>
      <c r="I6" s="90"/>
    </row>
    <row r="7" spans="1:9" ht="65.25" customHeight="1">
      <c r="A7" s="92"/>
      <c r="B7" s="204" t="s">
        <v>142</v>
      </c>
      <c r="C7" s="205"/>
      <c r="D7" s="205"/>
      <c r="E7" s="94"/>
      <c r="F7" s="206" t="s">
        <v>141</v>
      </c>
      <c r="G7" s="207"/>
      <c r="H7" s="207"/>
      <c r="I7" s="93" t="s">
        <v>143</v>
      </c>
    </row>
    <row r="8" spans="1:9" s="5" customFormat="1" ht="33" customHeight="1" thickBot="1">
      <c r="A8" s="95"/>
      <c r="B8" s="96" t="s">
        <v>2</v>
      </c>
      <c r="C8" s="97" t="s">
        <v>3</v>
      </c>
      <c r="D8" s="97" t="s">
        <v>4</v>
      </c>
      <c r="E8" s="97"/>
      <c r="F8" s="96" t="s">
        <v>2</v>
      </c>
      <c r="G8" s="97" t="s">
        <v>3</v>
      </c>
      <c r="H8" s="97" t="s">
        <v>4</v>
      </c>
      <c r="I8" s="98" t="s">
        <v>89</v>
      </c>
    </row>
    <row r="9" spans="1:9" s="6" customFormat="1" ht="24.75" customHeight="1" thickTop="1">
      <c r="A9" s="99" t="s">
        <v>5</v>
      </c>
      <c r="B9" s="100">
        <f>'A 1 Sinteza executie trim. I '!B12</f>
        <v>1142855</v>
      </c>
      <c r="C9" s="100"/>
      <c r="D9" s="100"/>
      <c r="E9" s="100"/>
      <c r="F9" s="100">
        <f>B9</f>
        <v>1142855</v>
      </c>
      <c r="G9" s="100"/>
      <c r="H9" s="100"/>
      <c r="I9" s="100"/>
    </row>
    <row r="10" spans="1:11" s="7" customFormat="1" ht="35.25" customHeight="1">
      <c r="A10" s="101" t="s">
        <v>6</v>
      </c>
      <c r="B10" s="102">
        <f>B11+B27+B28+B29+B31+B30+B32</f>
        <v>85917.30159333332</v>
      </c>
      <c r="C10" s="140">
        <f>B10/$B$9</f>
        <v>0.07517777985250389</v>
      </c>
      <c r="D10" s="140">
        <f>B10/$B$10</f>
        <v>1</v>
      </c>
      <c r="E10" s="102">
        <f>E11+E27+E28+E29</f>
        <v>0</v>
      </c>
      <c r="F10" s="102">
        <f>F11+F27+F28+F29+F31+F30+F32</f>
        <v>85789.77645816</v>
      </c>
      <c r="G10" s="140">
        <f>F10/$F$9</f>
        <v>0.07506619515000591</v>
      </c>
      <c r="H10" s="140">
        <f>F10/$F$10</f>
        <v>1</v>
      </c>
      <c r="I10" s="135">
        <f>F10/B10</f>
        <v>0.9985157222956451</v>
      </c>
      <c r="K10" s="53"/>
    </row>
    <row r="11" spans="1:13" s="9" customFormat="1" ht="24.75" customHeight="1">
      <c r="A11" s="103" t="s">
        <v>7</v>
      </c>
      <c r="B11" s="104">
        <f>B12+B25+B26</f>
        <v>78443.72026</v>
      </c>
      <c r="C11" s="141">
        <f aca="true" t="shared" si="0" ref="C11:C29">B11/$B$9</f>
        <v>0.06863838392446986</v>
      </c>
      <c r="D11" s="141">
        <f aca="true" t="shared" si="1" ref="D11:D29">B11/$B$10</f>
        <v>0.9130142451550965</v>
      </c>
      <c r="E11" s="104">
        <f>E12+E25+E26</f>
        <v>0</v>
      </c>
      <c r="F11" s="104">
        <f>F12+F25+F26</f>
        <v>80624.99746916001</v>
      </c>
      <c r="G11" s="141">
        <f aca="true" t="shared" si="2" ref="G11:G32">F11/$F$9</f>
        <v>0.0705470050611495</v>
      </c>
      <c r="H11" s="141">
        <f aca="true" t="shared" si="3" ref="H11:H32">F11/$F$10</f>
        <v>0.9397972672009598</v>
      </c>
      <c r="I11" s="136">
        <f>F11/B11</f>
        <v>1.027806906683291</v>
      </c>
      <c r="J11" s="7"/>
      <c r="K11" s="53"/>
      <c r="M11" s="7"/>
    </row>
    <row r="12" spans="1:13" s="9" customFormat="1" ht="25.5" customHeight="1">
      <c r="A12" s="105" t="s">
        <v>8</v>
      </c>
      <c r="B12" s="104">
        <f>B13+B17+B18+B23+B24</f>
        <v>42523.543999999994</v>
      </c>
      <c r="C12" s="141">
        <f t="shared" si="0"/>
        <v>0.03720817076532018</v>
      </c>
      <c r="D12" s="141">
        <f t="shared" si="1"/>
        <v>0.49493574881196656</v>
      </c>
      <c r="E12" s="104">
        <f>E13+E17+E18+E23+E24</f>
        <v>0</v>
      </c>
      <c r="F12" s="104">
        <f>F13+F17+F18+F23+F24</f>
        <v>43836.06286700001</v>
      </c>
      <c r="G12" s="141">
        <f t="shared" si="2"/>
        <v>0.0383566269273005</v>
      </c>
      <c r="H12" s="141">
        <f t="shared" si="3"/>
        <v>0.5109707085946193</v>
      </c>
      <c r="I12" s="136">
        <f>F12/B12</f>
        <v>1.0308656980001483</v>
      </c>
      <c r="J12" s="7"/>
      <c r="K12" s="53"/>
      <c r="M12" s="7"/>
    </row>
    <row r="13" spans="1:13" s="9" customFormat="1" ht="40.5" customHeight="1">
      <c r="A13" s="106" t="s">
        <v>9</v>
      </c>
      <c r="B13" s="104">
        <f>B14+B15+B16</f>
        <v>11382.964999999998</v>
      </c>
      <c r="C13" s="141">
        <f t="shared" si="0"/>
        <v>0.009960113050211968</v>
      </c>
      <c r="D13" s="141">
        <f t="shared" si="1"/>
        <v>0.13248745932313183</v>
      </c>
      <c r="E13" s="104"/>
      <c r="F13" s="104">
        <f>F14+F15+F16</f>
        <v>11586.178821000001</v>
      </c>
      <c r="G13" s="141">
        <f t="shared" si="2"/>
        <v>0.01013792547698527</v>
      </c>
      <c r="H13" s="141">
        <f t="shared" si="3"/>
        <v>0.1350531415203142</v>
      </c>
      <c r="I13" s="136">
        <f>F13/B13</f>
        <v>1.0178524506576276</v>
      </c>
      <c r="J13" s="7"/>
      <c r="K13" s="53"/>
      <c r="M13" s="7"/>
    </row>
    <row r="14" spans="1:13" ht="25.5" customHeight="1">
      <c r="A14" s="107" t="s">
        <v>10</v>
      </c>
      <c r="B14" s="108">
        <v>4058.919</v>
      </c>
      <c r="C14" s="142">
        <f t="shared" si="0"/>
        <v>0.0035515607841764703</v>
      </c>
      <c r="D14" s="142">
        <f t="shared" si="1"/>
        <v>0.0472421610633422</v>
      </c>
      <c r="E14" s="108"/>
      <c r="F14" s="108">
        <v>3859.193</v>
      </c>
      <c r="G14" s="142">
        <f t="shared" si="2"/>
        <v>0.003376800206500387</v>
      </c>
      <c r="H14" s="142">
        <f t="shared" si="3"/>
        <v>0.044984299520609464</v>
      </c>
      <c r="I14" s="136">
        <f aca="true" t="shared" si="4" ref="I14:I32">F14/B14</f>
        <v>0.9507933023546418</v>
      </c>
      <c r="J14" s="7"/>
      <c r="K14" s="53"/>
      <c r="M14" s="7"/>
    </row>
    <row r="15" spans="1:13" ht="18" customHeight="1">
      <c r="A15" s="107" t="s">
        <v>11</v>
      </c>
      <c r="B15" s="108">
        <v>6475.629</v>
      </c>
      <c r="C15" s="142">
        <f t="shared" si="0"/>
        <v>0.005666185999098748</v>
      </c>
      <c r="D15" s="142">
        <f t="shared" si="1"/>
        <v>0.07537048859670507</v>
      </c>
      <c r="E15" s="108"/>
      <c r="F15" s="108">
        <v>6749.653821000001</v>
      </c>
      <c r="G15" s="142">
        <f t="shared" si="2"/>
        <v>0.005905958167046564</v>
      </c>
      <c r="H15" s="142">
        <f t="shared" si="3"/>
        <v>0.07867666870879227</v>
      </c>
      <c r="I15" s="136">
        <f t="shared" si="4"/>
        <v>1.0423163249469667</v>
      </c>
      <c r="J15" s="7"/>
      <c r="K15" s="53"/>
      <c r="M15" s="7"/>
    </row>
    <row r="16" spans="1:13" ht="30" customHeight="1">
      <c r="A16" s="109" t="s">
        <v>12</v>
      </c>
      <c r="B16" s="108">
        <v>848.417</v>
      </c>
      <c r="C16" s="142">
        <f t="shared" si="0"/>
        <v>0.0007423662669367505</v>
      </c>
      <c r="D16" s="142">
        <f t="shared" si="1"/>
        <v>0.00987480966308458</v>
      </c>
      <c r="E16" s="108"/>
      <c r="F16" s="108">
        <v>977.332</v>
      </c>
      <c r="G16" s="142">
        <f t="shared" si="2"/>
        <v>0.000855167103438319</v>
      </c>
      <c r="H16" s="142">
        <f t="shared" si="3"/>
        <v>0.011392173290912449</v>
      </c>
      <c r="I16" s="136">
        <f t="shared" si="4"/>
        <v>1.151947686102471</v>
      </c>
      <c r="J16" s="7"/>
      <c r="K16" s="53"/>
      <c r="M16" s="7"/>
    </row>
    <row r="17" spans="1:13" ht="24" customHeight="1">
      <c r="A17" s="106" t="s">
        <v>13</v>
      </c>
      <c r="B17" s="110">
        <v>3514.5</v>
      </c>
      <c r="C17" s="143">
        <f t="shared" si="0"/>
        <v>0.0030751932659873736</v>
      </c>
      <c r="D17" s="143">
        <f t="shared" si="1"/>
        <v>0.04090561429215911</v>
      </c>
      <c r="E17" s="111"/>
      <c r="F17" s="111">
        <v>4113.320000000001</v>
      </c>
      <c r="G17" s="143">
        <f t="shared" si="2"/>
        <v>0.003599161748428279</v>
      </c>
      <c r="H17" s="143">
        <f t="shared" si="3"/>
        <v>0.04794650563061068</v>
      </c>
      <c r="I17" s="136">
        <f t="shared" si="4"/>
        <v>1.1703855455968133</v>
      </c>
      <c r="J17" s="7"/>
      <c r="K17" s="53"/>
      <c r="M17" s="7"/>
    </row>
    <row r="18" spans="1:13" ht="23.25" customHeight="1">
      <c r="A18" s="112" t="s">
        <v>14</v>
      </c>
      <c r="B18" s="104">
        <f>SUM(B19:B22)</f>
        <v>26990.381999999998</v>
      </c>
      <c r="C18" s="141">
        <f t="shared" si="0"/>
        <v>0.023616628531178494</v>
      </c>
      <c r="D18" s="141">
        <f t="shared" si="1"/>
        <v>0.3141437347247215</v>
      </c>
      <c r="E18" s="104">
        <f>SUM(E19:E22)</f>
        <v>0</v>
      </c>
      <c r="F18" s="104">
        <f>SUM(F19:F22)</f>
        <v>27468.142046000004</v>
      </c>
      <c r="G18" s="141">
        <f t="shared" si="2"/>
        <v>0.024034669355255046</v>
      </c>
      <c r="H18" s="141">
        <f t="shared" si="3"/>
        <v>0.32017966685571586</v>
      </c>
      <c r="I18" s="136">
        <f t="shared" si="4"/>
        <v>1.0177011220515517</v>
      </c>
      <c r="J18" s="7"/>
      <c r="K18" s="53"/>
      <c r="M18" s="7"/>
    </row>
    <row r="19" spans="1:13" ht="20.25" customHeight="1">
      <c r="A19" s="107" t="s">
        <v>15</v>
      </c>
      <c r="B19" s="108">
        <v>16714.821</v>
      </c>
      <c r="C19" s="142">
        <f t="shared" si="0"/>
        <v>0.014625495797804621</v>
      </c>
      <c r="D19" s="142">
        <f t="shared" si="1"/>
        <v>0.19454546046051535</v>
      </c>
      <c r="E19" s="108"/>
      <c r="F19" s="108">
        <v>16954.625</v>
      </c>
      <c r="G19" s="142">
        <f t="shared" si="2"/>
        <v>0.014835324691233796</v>
      </c>
      <c r="H19" s="142">
        <f t="shared" si="3"/>
        <v>0.19762990067084316</v>
      </c>
      <c r="I19" s="136">
        <f t="shared" si="4"/>
        <v>1.0143467883981527</v>
      </c>
      <c r="J19" s="7"/>
      <c r="K19" s="53"/>
      <c r="M19" s="7"/>
    </row>
    <row r="20" spans="1:13" ht="18" customHeight="1">
      <c r="A20" s="107" t="s">
        <v>16</v>
      </c>
      <c r="B20" s="108">
        <v>7746.986</v>
      </c>
      <c r="C20" s="142">
        <f t="shared" si="0"/>
        <v>0.006778625459922737</v>
      </c>
      <c r="D20" s="142">
        <f t="shared" si="1"/>
        <v>0.09016793889394124</v>
      </c>
      <c r="E20" s="108"/>
      <c r="F20" s="108">
        <v>7752.029</v>
      </c>
      <c r="G20" s="142">
        <f t="shared" si="2"/>
        <v>0.006783038093196425</v>
      </c>
      <c r="H20" s="142">
        <f t="shared" si="3"/>
        <v>0.09036075532590639</v>
      </c>
      <c r="I20" s="136">
        <f t="shared" si="4"/>
        <v>1.0006509628389675</v>
      </c>
      <c r="J20" s="7"/>
      <c r="K20" s="53"/>
      <c r="M20" s="7"/>
    </row>
    <row r="21" spans="1:13" s="11" customFormat="1" ht="15.75">
      <c r="A21" s="113" t="s">
        <v>17</v>
      </c>
      <c r="B21" s="108">
        <v>999.977</v>
      </c>
      <c r="C21" s="142">
        <f t="shared" si="0"/>
        <v>0.0008749815155903417</v>
      </c>
      <c r="D21" s="142">
        <f t="shared" si="1"/>
        <v>0.011638831544467317</v>
      </c>
      <c r="E21" s="108"/>
      <c r="F21" s="108">
        <v>1103.232046</v>
      </c>
      <c r="G21" s="142">
        <f t="shared" si="2"/>
        <v>0.0009653298502434693</v>
      </c>
      <c r="H21" s="142">
        <f t="shared" si="3"/>
        <v>0.012859714660033536</v>
      </c>
      <c r="I21" s="136">
        <f t="shared" si="4"/>
        <v>1.1032574209206814</v>
      </c>
      <c r="J21" s="7"/>
      <c r="K21" s="53"/>
      <c r="M21" s="7"/>
    </row>
    <row r="22" spans="1:13" ht="45" customHeight="1">
      <c r="A22" s="113" t="s">
        <v>18</v>
      </c>
      <c r="B22" s="108">
        <v>1528.598</v>
      </c>
      <c r="C22" s="142">
        <f t="shared" si="0"/>
        <v>0.001337525757860796</v>
      </c>
      <c r="D22" s="142">
        <f t="shared" si="1"/>
        <v>0.017791503825797646</v>
      </c>
      <c r="E22" s="108"/>
      <c r="F22" s="108">
        <v>1658.256</v>
      </c>
      <c r="G22" s="142">
        <f t="shared" si="2"/>
        <v>0.0014509767205813512</v>
      </c>
      <c r="H22" s="142">
        <f t="shared" si="3"/>
        <v>0.01932929619893272</v>
      </c>
      <c r="I22" s="136">
        <f t="shared" si="4"/>
        <v>1.084821516186728</v>
      </c>
      <c r="J22" s="7"/>
      <c r="K22" s="53"/>
      <c r="M22" s="7"/>
    </row>
    <row r="23" spans="1:13" s="9" customFormat="1" ht="45" customHeight="1">
      <c r="A23" s="112" t="s">
        <v>19</v>
      </c>
      <c r="B23" s="111">
        <v>295.334</v>
      </c>
      <c r="C23" s="143">
        <f t="shared" si="0"/>
        <v>0.00025841773453325225</v>
      </c>
      <c r="D23" s="143">
        <f t="shared" si="1"/>
        <v>0.00343742173605364</v>
      </c>
      <c r="E23" s="111"/>
      <c r="F23" s="111">
        <v>313.795</v>
      </c>
      <c r="G23" s="143">
        <f t="shared" si="2"/>
        <v>0.00027457113982088717</v>
      </c>
      <c r="H23" s="143">
        <f t="shared" si="3"/>
        <v>0.0036577202197634706</v>
      </c>
      <c r="I23" s="136">
        <f t="shared" si="4"/>
        <v>1.0625088882417872</v>
      </c>
      <c r="J23" s="7"/>
      <c r="K23" s="53"/>
      <c r="M23" s="7"/>
    </row>
    <row r="24" spans="1:13" s="9" customFormat="1" ht="17.25" customHeight="1">
      <c r="A24" s="114" t="s">
        <v>20</v>
      </c>
      <c r="B24" s="111">
        <v>340.363</v>
      </c>
      <c r="C24" s="143">
        <f t="shared" si="0"/>
        <v>0.0002978181834090939</v>
      </c>
      <c r="D24" s="143">
        <f t="shared" si="1"/>
        <v>0.003961518735900455</v>
      </c>
      <c r="E24" s="111"/>
      <c r="F24" s="111">
        <v>354.627</v>
      </c>
      <c r="G24" s="143">
        <f>F24/$F$9</f>
        <v>0.0003102992068110128</v>
      </c>
      <c r="H24" s="143">
        <f t="shared" si="3"/>
        <v>0.004133674368215109</v>
      </c>
      <c r="I24" s="136">
        <f t="shared" si="4"/>
        <v>1.0419081980121223</v>
      </c>
      <c r="J24" s="7"/>
      <c r="K24" s="53"/>
      <c r="M24" s="7"/>
    </row>
    <row r="25" spans="1:13" s="9" customFormat="1" ht="18" customHeight="1">
      <c r="A25" s="115" t="s">
        <v>21</v>
      </c>
      <c r="B25" s="111">
        <v>29895.463</v>
      </c>
      <c r="C25" s="143">
        <f t="shared" si="0"/>
        <v>0.02615857917233595</v>
      </c>
      <c r="D25" s="143">
        <f t="shared" si="1"/>
        <v>0.3479562607948538</v>
      </c>
      <c r="E25" s="111"/>
      <c r="F25" s="111">
        <v>30496.469905</v>
      </c>
      <c r="G25" s="143">
        <f t="shared" si="2"/>
        <v>0.02668446120023975</v>
      </c>
      <c r="H25" s="143">
        <f t="shared" si="3"/>
        <v>0.3554790694655003</v>
      </c>
      <c r="I25" s="136">
        <f t="shared" si="4"/>
        <v>1.0201036158898091</v>
      </c>
      <c r="J25" s="7"/>
      <c r="K25" s="53"/>
      <c r="M25" s="7"/>
    </row>
    <row r="26" spans="1:13" s="9" customFormat="1" ht="18.75" customHeight="1">
      <c r="A26" s="116" t="s">
        <v>22</v>
      </c>
      <c r="B26" s="111">
        <v>6024.71326</v>
      </c>
      <c r="C26" s="143">
        <f t="shared" si="0"/>
        <v>0.005271633986813726</v>
      </c>
      <c r="D26" s="143">
        <f t="shared" si="1"/>
        <v>0.07012223554827614</v>
      </c>
      <c r="E26" s="111"/>
      <c r="F26" s="111">
        <v>6292.464697160002</v>
      </c>
      <c r="G26" s="143">
        <f t="shared" si="2"/>
        <v>0.005505916933609253</v>
      </c>
      <c r="H26" s="143">
        <f t="shared" si="3"/>
        <v>0.07334748914084023</v>
      </c>
      <c r="I26" s="136">
        <f t="shared" si="4"/>
        <v>1.0444421876369934</v>
      </c>
      <c r="J26" s="7"/>
      <c r="K26" s="53"/>
      <c r="M26" s="7"/>
    </row>
    <row r="27" spans="1:13" s="9" customFormat="1" ht="15.75">
      <c r="A27" s="117" t="s">
        <v>23</v>
      </c>
      <c r="B27" s="111">
        <v>283.17133333333334</v>
      </c>
      <c r="C27" s="143">
        <f t="shared" si="0"/>
        <v>0.0002477753812455065</v>
      </c>
      <c r="D27" s="143">
        <f t="shared" si="1"/>
        <v>0.003295859251651658</v>
      </c>
      <c r="E27" s="111"/>
      <c r="F27" s="111">
        <v>289.216</v>
      </c>
      <c r="G27" s="143">
        <f t="shared" si="2"/>
        <v>0.0002530644744958897</v>
      </c>
      <c r="H27" s="143">
        <f t="shared" si="3"/>
        <v>0.0033712175499262635</v>
      </c>
      <c r="I27" s="136">
        <f t="shared" si="4"/>
        <v>1.0213463227209911</v>
      </c>
      <c r="J27" s="7"/>
      <c r="K27" s="53"/>
      <c r="M27" s="7"/>
    </row>
    <row r="28" spans="1:15" s="9" customFormat="1" ht="18" customHeight="1">
      <c r="A28" s="117" t="s">
        <v>24</v>
      </c>
      <c r="B28" s="111">
        <v>0.2710000000000008</v>
      </c>
      <c r="C28" s="143">
        <f t="shared" si="0"/>
        <v>2.3712544461020933E-07</v>
      </c>
      <c r="D28" s="143">
        <f t="shared" si="1"/>
        <v>3.1541958950562386E-06</v>
      </c>
      <c r="E28" s="111"/>
      <c r="F28" s="111">
        <v>0.026451</v>
      </c>
      <c r="G28" s="143">
        <f>F28/$F$9</f>
        <v>2.3144668396253242E-08</v>
      </c>
      <c r="H28" s="143">
        <f t="shared" si="3"/>
        <v>3.0832345172154927E-07</v>
      </c>
      <c r="I28" s="136">
        <f t="shared" si="4"/>
        <v>0.09760516605166022</v>
      </c>
      <c r="J28" s="7"/>
      <c r="K28" s="53"/>
      <c r="M28" s="7"/>
      <c r="N28" s="46"/>
      <c r="O28" s="46"/>
    </row>
    <row r="29" spans="1:13" s="9" customFormat="1" ht="30" customHeight="1">
      <c r="A29" s="118" t="s">
        <v>25</v>
      </c>
      <c r="B29" s="111">
        <v>17.813999999999997</v>
      </c>
      <c r="C29" s="143">
        <f t="shared" si="0"/>
        <v>1.5587279226148546E-05</v>
      </c>
      <c r="D29" s="143">
        <f t="shared" si="1"/>
        <v>0.0002073389139281611</v>
      </c>
      <c r="E29" s="111"/>
      <c r="F29" s="111">
        <v>2.080495</v>
      </c>
      <c r="G29" s="143">
        <f t="shared" si="2"/>
        <v>1.8204365383185093E-06</v>
      </c>
      <c r="H29" s="143">
        <f t="shared" si="3"/>
        <v>2.425108312311159E-05</v>
      </c>
      <c r="I29" s="136">
        <f>F29/B29</f>
        <v>0.11678988436061527</v>
      </c>
      <c r="J29" s="7"/>
      <c r="K29" s="53"/>
      <c r="M29" s="7"/>
    </row>
    <row r="30" spans="1:13" s="9" customFormat="1" ht="17.25" customHeight="1">
      <c r="A30" s="117" t="s">
        <v>26</v>
      </c>
      <c r="B30" s="104"/>
      <c r="C30" s="143">
        <f>B30/$B$9</f>
        <v>0</v>
      </c>
      <c r="D30" s="143">
        <f>B30/$B$10</f>
        <v>0</v>
      </c>
      <c r="E30" s="111"/>
      <c r="F30" s="111">
        <v>-139.767</v>
      </c>
      <c r="G30" s="143">
        <f t="shared" si="2"/>
        <v>-0.00012229635430566433</v>
      </c>
      <c r="H30" s="143">
        <f t="shared" si="3"/>
        <v>-0.0016291801397590175</v>
      </c>
      <c r="I30" s="136"/>
      <c r="J30" s="7"/>
      <c r="K30" s="53"/>
      <c r="M30" s="7"/>
    </row>
    <row r="31" spans="1:13" ht="49.5" customHeight="1">
      <c r="A31" s="117" t="s">
        <v>91</v>
      </c>
      <c r="B31" s="104"/>
      <c r="C31" s="143">
        <f>B31/$B$9</f>
        <v>0</v>
      </c>
      <c r="D31" s="143">
        <f>B31/$B$10</f>
        <v>0</v>
      </c>
      <c r="E31" s="111"/>
      <c r="F31" s="111">
        <v>76.026</v>
      </c>
      <c r="G31" s="143">
        <f t="shared" si="2"/>
        <v>6.652287473039012E-05</v>
      </c>
      <c r="H31" s="143">
        <f t="shared" si="3"/>
        <v>0.0008861895104375072</v>
      </c>
      <c r="I31" s="136"/>
      <c r="J31" s="7"/>
      <c r="K31" s="53"/>
      <c r="M31" s="7"/>
    </row>
    <row r="32" spans="1:13" ht="45.75" customHeight="1">
      <c r="A32" s="117" t="s">
        <v>90</v>
      </c>
      <c r="B32" s="104">
        <v>7172.325</v>
      </c>
      <c r="C32" s="143">
        <f>B32/$B$9</f>
        <v>0.0062757961421177665</v>
      </c>
      <c r="D32" s="143">
        <f>B32/$B$10</f>
        <v>0.08347940248342867</v>
      </c>
      <c r="E32" s="104"/>
      <c r="F32" s="119">
        <v>4937.197043000001</v>
      </c>
      <c r="G32" s="143">
        <f t="shared" si="2"/>
        <v>0.004320055512729087</v>
      </c>
      <c r="H32" s="143">
        <f t="shared" si="3"/>
        <v>0.05754994647186067</v>
      </c>
      <c r="I32" s="136">
        <f t="shared" si="4"/>
        <v>0.6883677249706338</v>
      </c>
      <c r="J32" s="7"/>
      <c r="K32" s="53"/>
      <c r="M32" s="7"/>
    </row>
    <row r="33" spans="1:13" s="9" customFormat="1" ht="33" customHeight="1">
      <c r="A33" s="101" t="s">
        <v>27</v>
      </c>
      <c r="B33" s="120">
        <f>B34+B48+B49</f>
        <v>109636.903585</v>
      </c>
      <c r="C33" s="137">
        <f>B33/$B$9</f>
        <v>0.0959324705102572</v>
      </c>
      <c r="D33" s="137">
        <f>B33/$B$33</f>
        <v>1</v>
      </c>
      <c r="E33" s="120">
        <f>E34+E48+E49</f>
        <v>0</v>
      </c>
      <c r="F33" s="120">
        <f>F34+F48+F49</f>
        <v>100424.02034919999</v>
      </c>
      <c r="G33" s="137">
        <f>F33/$F$9</f>
        <v>0.0878711825640173</v>
      </c>
      <c r="H33" s="137">
        <f>F33/$F$33</f>
        <v>1</v>
      </c>
      <c r="I33" s="137">
        <f aca="true" t="shared" si="5" ref="I33:I50">F33/B33</f>
        <v>0.915969140548945</v>
      </c>
      <c r="J33" s="7"/>
      <c r="K33" s="8"/>
      <c r="M33" s="7"/>
    </row>
    <row r="34" spans="1:13" s="9" customFormat="1" ht="19.5" customHeight="1">
      <c r="A34" s="121" t="s">
        <v>28</v>
      </c>
      <c r="B34" s="122">
        <f>B35+B36+B37+B38+B39+B46+B47</f>
        <v>103713.168335</v>
      </c>
      <c r="C34" s="144">
        <f aca="true" t="shared" si="6" ref="C34:C48">B34/$B$9</f>
        <v>0.09074919244786084</v>
      </c>
      <c r="D34" s="144">
        <f aca="true" t="shared" si="7" ref="D34:D48">B34/$B$33</f>
        <v>0.9459695134001354</v>
      </c>
      <c r="E34" s="122">
        <f>E35+E36+E37+E38+E39+E46+E47</f>
        <v>0</v>
      </c>
      <c r="F34" s="122">
        <f>F35+F36+F37+F38+F39+F46+F47</f>
        <v>96372.24992819999</v>
      </c>
      <c r="G34" s="144">
        <f aca="true" t="shared" si="8" ref="G34:G48">F34/$F$9</f>
        <v>0.08432587679819399</v>
      </c>
      <c r="H34" s="144">
        <f>F34/$F$33</f>
        <v>0.9596533736957458</v>
      </c>
      <c r="I34" s="132">
        <f>F34/B34</f>
        <v>0.9292190324078388</v>
      </c>
      <c r="J34" s="7"/>
      <c r="K34" s="8"/>
      <c r="M34" s="7"/>
    </row>
    <row r="35" spans="1:13" ht="19.5" customHeight="1">
      <c r="A35" s="123" t="s">
        <v>29</v>
      </c>
      <c r="B35" s="124">
        <v>27847.904899999998</v>
      </c>
      <c r="C35" s="143">
        <f t="shared" si="6"/>
        <v>0.02436696247555464</v>
      </c>
      <c r="D35" s="143">
        <f t="shared" si="7"/>
        <v>0.2540011984049686</v>
      </c>
      <c r="E35" s="124"/>
      <c r="F35" s="122">
        <v>27735.811820000003</v>
      </c>
      <c r="G35" s="143">
        <f t="shared" si="8"/>
        <v>0.02426888084665159</v>
      </c>
      <c r="H35" s="143">
        <f aca="true" t="shared" si="9" ref="H35:H48">F35/$F$33</f>
        <v>0.27618702899520947</v>
      </c>
      <c r="I35" s="132">
        <f t="shared" si="5"/>
        <v>0.9959748110171119</v>
      </c>
      <c r="J35" s="7"/>
      <c r="K35" s="8"/>
      <c r="M35" s="7"/>
    </row>
    <row r="36" spans="1:13" ht="17.25" customHeight="1">
      <c r="A36" s="123" t="s">
        <v>30</v>
      </c>
      <c r="B36" s="124">
        <v>13961.998435000001</v>
      </c>
      <c r="C36" s="143">
        <f t="shared" si="6"/>
        <v>0.012216771537071633</v>
      </c>
      <c r="D36" s="143">
        <f t="shared" si="7"/>
        <v>0.1273476172571351</v>
      </c>
      <c r="E36" s="124"/>
      <c r="F36" s="122">
        <v>13003.494718210004</v>
      </c>
      <c r="G36" s="143">
        <f t="shared" si="8"/>
        <v>0.011378079212332276</v>
      </c>
      <c r="H36" s="143">
        <f t="shared" si="9"/>
        <v>0.12948590061415116</v>
      </c>
      <c r="I36" s="132">
        <f t="shared" si="5"/>
        <v>0.9313491029774638</v>
      </c>
      <c r="J36" s="7"/>
      <c r="K36" s="8"/>
      <c r="M36" s="7"/>
    </row>
    <row r="37" spans="1:13" ht="19.5" customHeight="1">
      <c r="A37" s="123" t="s">
        <v>31</v>
      </c>
      <c r="B37" s="124">
        <v>5109.092</v>
      </c>
      <c r="C37" s="143">
        <f t="shared" si="6"/>
        <v>0.004470463882119778</v>
      </c>
      <c r="D37" s="143">
        <f t="shared" si="7"/>
        <v>0.04660011212409871</v>
      </c>
      <c r="E37" s="124"/>
      <c r="F37" s="122">
        <v>3567.5755699900005</v>
      </c>
      <c r="G37" s="143">
        <f t="shared" si="8"/>
        <v>0.0031216344768058945</v>
      </c>
      <c r="H37" s="143">
        <f t="shared" si="9"/>
        <v>0.03552512195373805</v>
      </c>
      <c r="I37" s="132">
        <f t="shared" si="5"/>
        <v>0.6982797667354592</v>
      </c>
      <c r="J37" s="7"/>
      <c r="K37" s="8"/>
      <c r="M37" s="7"/>
    </row>
    <row r="38" spans="1:13" ht="19.5" customHeight="1">
      <c r="A38" s="123" t="s">
        <v>32</v>
      </c>
      <c r="B38" s="124">
        <v>1309.521</v>
      </c>
      <c r="C38" s="143">
        <f t="shared" si="6"/>
        <v>0.0011458330234369188</v>
      </c>
      <c r="D38" s="143">
        <f t="shared" si="7"/>
        <v>0.011944162569173127</v>
      </c>
      <c r="E38" s="124"/>
      <c r="F38" s="122">
        <v>1304.1470000000002</v>
      </c>
      <c r="G38" s="143">
        <f t="shared" si="8"/>
        <v>0.0011411307646201838</v>
      </c>
      <c r="H38" s="143">
        <f t="shared" si="9"/>
        <v>0.012986405000169758</v>
      </c>
      <c r="I38" s="132">
        <f t="shared" si="5"/>
        <v>0.995896209377322</v>
      </c>
      <c r="J38" s="7"/>
      <c r="K38" s="8"/>
      <c r="M38" s="7"/>
    </row>
    <row r="39" spans="1:13" s="9" customFormat="1" ht="19.5" customHeight="1">
      <c r="A39" s="123" t="s">
        <v>33</v>
      </c>
      <c r="B39" s="122">
        <f>B40+B41+B42+B43+B45+B44</f>
        <v>55269.88100000001</v>
      </c>
      <c r="C39" s="144">
        <f t="shared" si="6"/>
        <v>0.04836123655231854</v>
      </c>
      <c r="D39" s="144">
        <f t="shared" si="7"/>
        <v>0.5041174932229824</v>
      </c>
      <c r="E39" s="122">
        <f>E40+E41+E42+E43+E45</f>
        <v>0</v>
      </c>
      <c r="F39" s="122">
        <f>F40+F41+F42+F43+F45+F44</f>
        <v>50652.3169</v>
      </c>
      <c r="G39" s="144">
        <f t="shared" si="8"/>
        <v>0.044320860389113224</v>
      </c>
      <c r="H39" s="144">
        <f t="shared" si="9"/>
        <v>0.5043844761827793</v>
      </c>
      <c r="I39" s="132">
        <f t="shared" si="5"/>
        <v>0.9164542420491187</v>
      </c>
      <c r="J39" s="7"/>
      <c r="K39" s="8"/>
      <c r="M39" s="7"/>
    </row>
    <row r="40" spans="1:13" ht="31.5" customHeight="1">
      <c r="A40" s="125" t="s">
        <v>34</v>
      </c>
      <c r="B40" s="126">
        <v>400.7540000000008</v>
      </c>
      <c r="C40" s="142">
        <f t="shared" si="6"/>
        <v>0.00035066040748826474</v>
      </c>
      <c r="D40" s="142">
        <f t="shared" si="7"/>
        <v>0.0036552838222880103</v>
      </c>
      <c r="E40" s="126"/>
      <c r="F40" s="127">
        <v>321.7902520000025</v>
      </c>
      <c r="G40" s="142">
        <f t="shared" si="8"/>
        <v>0.00028156699843812425</v>
      </c>
      <c r="H40" s="142">
        <f t="shared" si="9"/>
        <v>0.0032043155699309346</v>
      </c>
      <c r="I40" s="138">
        <f t="shared" si="5"/>
        <v>0.8029620465422724</v>
      </c>
      <c r="J40" s="7"/>
      <c r="K40" s="8"/>
      <c r="M40" s="7"/>
    </row>
    <row r="41" spans="1:13" ht="15.75" customHeight="1">
      <c r="A41" s="128" t="s">
        <v>35</v>
      </c>
      <c r="B41" s="126">
        <v>7172.581</v>
      </c>
      <c r="C41" s="142">
        <f t="shared" si="6"/>
        <v>0.006276020142537767</v>
      </c>
      <c r="D41" s="142">
        <f t="shared" si="7"/>
        <v>0.06542122921630303</v>
      </c>
      <c r="E41" s="126"/>
      <c r="F41" s="127">
        <v>5529.072933</v>
      </c>
      <c r="G41" s="142">
        <f t="shared" si="8"/>
        <v>0.004837947887527289</v>
      </c>
      <c r="H41" s="142">
        <f t="shared" si="9"/>
        <v>0.05505727527910156</v>
      </c>
      <c r="I41" s="138">
        <f t="shared" si="5"/>
        <v>0.7708623901214918</v>
      </c>
      <c r="J41" s="7"/>
      <c r="K41" s="8"/>
      <c r="M41" s="7"/>
    </row>
    <row r="42" spans="1:13" ht="28.5" customHeight="1">
      <c r="A42" s="125" t="s">
        <v>36</v>
      </c>
      <c r="B42" s="126">
        <v>65.475</v>
      </c>
      <c r="C42" s="142">
        <f t="shared" si="6"/>
        <v>5.7290732420123284E-05</v>
      </c>
      <c r="D42" s="142">
        <f t="shared" si="7"/>
        <v>0.0005971985513913946</v>
      </c>
      <c r="E42" s="124"/>
      <c r="F42" s="127">
        <v>19.263864999999996</v>
      </c>
      <c r="G42" s="142">
        <f t="shared" si="8"/>
        <v>1.6855913479837772E-05</v>
      </c>
      <c r="H42" s="142">
        <f t="shared" si="9"/>
        <v>0.00019182527181260632</v>
      </c>
      <c r="I42" s="138">
        <f t="shared" si="5"/>
        <v>0.2942171057655593</v>
      </c>
      <c r="J42" s="7"/>
      <c r="K42" s="8"/>
      <c r="M42" s="7"/>
    </row>
    <row r="43" spans="1:13" ht="17.25" customHeight="1">
      <c r="A43" s="128" t="s">
        <v>37</v>
      </c>
      <c r="B43" s="126">
        <v>38436.821</v>
      </c>
      <c r="C43" s="142">
        <f t="shared" si="6"/>
        <v>0.0336322814355277</v>
      </c>
      <c r="D43" s="142">
        <f t="shared" si="7"/>
        <v>0.3505828762320021</v>
      </c>
      <c r="E43" s="126"/>
      <c r="F43" s="127">
        <v>38176.596061</v>
      </c>
      <c r="G43" s="142">
        <f t="shared" si="8"/>
        <v>0.03340458418697035</v>
      </c>
      <c r="H43" s="142">
        <f t="shared" si="9"/>
        <v>0.3801540301638016</v>
      </c>
      <c r="I43" s="138">
        <f t="shared" si="5"/>
        <v>0.9932298006903326</v>
      </c>
      <c r="J43" s="7"/>
      <c r="K43" s="8"/>
      <c r="M43" s="7"/>
    </row>
    <row r="44" spans="1:13" ht="45.75" customHeight="1">
      <c r="A44" s="125" t="s">
        <v>92</v>
      </c>
      <c r="B44" s="126">
        <v>7689.990999999999</v>
      </c>
      <c r="C44" s="142">
        <f t="shared" si="6"/>
        <v>0.006728754741415139</v>
      </c>
      <c r="D44" s="142">
        <f t="shared" si="7"/>
        <v>0.07014053433238429</v>
      </c>
      <c r="E44" s="126"/>
      <c r="F44" s="127">
        <v>5458.069789000001</v>
      </c>
      <c r="G44" s="142">
        <f t="shared" si="8"/>
        <v>0.0047758200200375385</v>
      </c>
      <c r="H44" s="142">
        <f t="shared" si="9"/>
        <v>0.0543502418049078</v>
      </c>
      <c r="I44" s="138">
        <f t="shared" si="5"/>
        <v>0.7097628318420661</v>
      </c>
      <c r="J44" s="7"/>
      <c r="K44" s="8"/>
      <c r="M44" s="7"/>
    </row>
    <row r="45" spans="1:13" ht="19.5" customHeight="1">
      <c r="A45" s="129" t="s">
        <v>38</v>
      </c>
      <c r="B45" s="126">
        <v>1504.259</v>
      </c>
      <c r="C45" s="142">
        <f t="shared" si="6"/>
        <v>0.0013162290929295492</v>
      </c>
      <c r="D45" s="142">
        <f t="shared" si="7"/>
        <v>0.013720371068613485</v>
      </c>
      <c r="E45" s="126"/>
      <c r="F45" s="127">
        <v>1147.524</v>
      </c>
      <c r="G45" s="142">
        <f t="shared" si="8"/>
        <v>0.0010040853826600925</v>
      </c>
      <c r="H45" s="142">
        <f t="shared" si="9"/>
        <v>0.011426788093224765</v>
      </c>
      <c r="I45" s="138">
        <f t="shared" si="5"/>
        <v>0.7628500145254241</v>
      </c>
      <c r="J45" s="7"/>
      <c r="K45" s="8"/>
      <c r="M45" s="7"/>
    </row>
    <row r="46" spans="1:13" ht="31.5" customHeight="1">
      <c r="A46" s="130" t="s">
        <v>39</v>
      </c>
      <c r="B46" s="124">
        <v>157.602</v>
      </c>
      <c r="C46" s="143">
        <f t="shared" si="6"/>
        <v>0.00013790200856626607</v>
      </c>
      <c r="D46" s="143">
        <f t="shared" si="7"/>
        <v>0.001437490432934503</v>
      </c>
      <c r="E46" s="124"/>
      <c r="F46" s="122">
        <v>108.90392</v>
      </c>
      <c r="G46" s="143">
        <f t="shared" si="8"/>
        <v>9.529110867082876E-05</v>
      </c>
      <c r="H46" s="143">
        <f t="shared" si="9"/>
        <v>0.0010844409496982219</v>
      </c>
      <c r="I46" s="132">
        <f t="shared" si="5"/>
        <v>0.6910059517011206</v>
      </c>
      <c r="J46" s="7"/>
      <c r="K46" s="8"/>
      <c r="M46" s="7"/>
    </row>
    <row r="47" spans="1:13" ht="15" customHeight="1">
      <c r="A47" s="123" t="s">
        <v>40</v>
      </c>
      <c r="B47" s="124">
        <v>57.169</v>
      </c>
      <c r="C47" s="143">
        <f t="shared" si="6"/>
        <v>5.0022968793066484E-05</v>
      </c>
      <c r="D47" s="143">
        <f t="shared" si="7"/>
        <v>0.000521439388842988</v>
      </c>
      <c r="E47" s="124"/>
      <c r="F47" s="122"/>
      <c r="G47" s="143">
        <f t="shared" si="8"/>
        <v>0</v>
      </c>
      <c r="H47" s="143">
        <f t="shared" si="9"/>
        <v>0</v>
      </c>
      <c r="I47" s="132"/>
      <c r="J47" s="7"/>
      <c r="K47" s="8"/>
      <c r="M47" s="7"/>
    </row>
    <row r="48" spans="1:13" s="9" customFormat="1" ht="18.75" customHeight="1">
      <c r="A48" s="121" t="s">
        <v>41</v>
      </c>
      <c r="B48" s="124">
        <v>5923.735250000001</v>
      </c>
      <c r="C48" s="143">
        <f t="shared" si="6"/>
        <v>0.005183278062396368</v>
      </c>
      <c r="D48" s="143">
        <f t="shared" si="7"/>
        <v>0.0540304865998647</v>
      </c>
      <c r="E48" s="124"/>
      <c r="F48" s="122">
        <v>4540.121980000001</v>
      </c>
      <c r="G48" s="143">
        <f t="shared" si="8"/>
        <v>0.0039726141811515904</v>
      </c>
      <c r="H48" s="143">
        <f t="shared" si="9"/>
        <v>0.04520952222598574</v>
      </c>
      <c r="I48" s="132">
        <f t="shared" si="5"/>
        <v>0.7664289149316726</v>
      </c>
      <c r="J48" s="7"/>
      <c r="K48" s="8"/>
      <c r="M48" s="7"/>
    </row>
    <row r="49" spans="1:13" s="9" customFormat="1" ht="30.75">
      <c r="A49" s="131" t="s">
        <v>137</v>
      </c>
      <c r="B49" s="124"/>
      <c r="C49" s="147"/>
      <c r="D49" s="147"/>
      <c r="E49" s="124"/>
      <c r="F49" s="122">
        <v>-488.35155900000007</v>
      </c>
      <c r="G49" s="143">
        <f>F49/$F$9</f>
        <v>-0.0004273084153282788</v>
      </c>
      <c r="H49" s="143">
        <f>F49/$F$33</f>
        <v>-0.004862895921731443</v>
      </c>
      <c r="I49" s="132"/>
      <c r="J49" s="7"/>
      <c r="K49" s="8"/>
      <c r="M49" s="7"/>
    </row>
    <row r="50" spans="1:13" s="6" customFormat="1" ht="21" customHeight="1" thickBot="1">
      <c r="A50" s="133" t="s">
        <v>42</v>
      </c>
      <c r="B50" s="134">
        <f>B10-B33</f>
        <v>-23719.60199166667</v>
      </c>
      <c r="C50" s="145">
        <f>B50/$B$9</f>
        <v>-0.02075469065775332</v>
      </c>
      <c r="D50" s="146">
        <f>D10-D33</f>
        <v>0</v>
      </c>
      <c r="E50" s="134">
        <f>E10-E33</f>
        <v>0</v>
      </c>
      <c r="F50" s="134">
        <f>F10-F33</f>
        <v>-14634.24389103998</v>
      </c>
      <c r="G50" s="145">
        <f>G10-G33</f>
        <v>-0.012804987414011385</v>
      </c>
      <c r="H50" s="146">
        <f>H10-H33</f>
        <v>0</v>
      </c>
      <c r="I50" s="139">
        <f t="shared" si="5"/>
        <v>0.6169683579084244</v>
      </c>
      <c r="J50" s="7"/>
      <c r="K50" s="8"/>
      <c r="M50" s="7"/>
    </row>
    <row r="51" spans="1:13" ht="3.75" customHeight="1">
      <c r="A51" s="13"/>
      <c r="B51" s="32"/>
      <c r="C51" s="32"/>
      <c r="D51" s="32"/>
      <c r="E51" s="32"/>
      <c r="F51" s="33"/>
      <c r="G51" s="33"/>
      <c r="H51" s="33"/>
      <c r="I51" s="34"/>
      <c r="K51" s="8"/>
      <c r="M51" s="7"/>
    </row>
    <row r="52" spans="1:13" ht="15" customHeight="1">
      <c r="A52" s="201"/>
      <c r="B52" s="201"/>
      <c r="C52" s="201"/>
      <c r="D52" s="201"/>
      <c r="E52" s="201"/>
      <c r="F52" s="201"/>
      <c r="G52" s="25"/>
      <c r="H52" s="25"/>
      <c r="I52" s="26"/>
      <c r="K52" s="8"/>
      <c r="M52" s="7"/>
    </row>
    <row r="53" spans="1:13" ht="19.5" customHeight="1">
      <c r="A53" s="15"/>
      <c r="B53" s="15"/>
      <c r="C53" s="47"/>
      <c r="D53" s="11"/>
      <c r="E53" s="11"/>
      <c r="F53" s="11"/>
      <c r="G53" s="47"/>
      <c r="H53" s="15"/>
      <c r="I53" s="15"/>
      <c r="M53" s="7"/>
    </row>
    <row r="54" spans="1:13" ht="19.5" customHeight="1">
      <c r="A54" s="15"/>
      <c r="B54" s="15"/>
      <c r="C54" s="15"/>
      <c r="D54" s="15"/>
      <c r="E54" s="15"/>
      <c r="F54" s="16"/>
      <c r="H54" s="14"/>
      <c r="M54" s="7"/>
    </row>
    <row r="55" spans="6:13" ht="19.5" customHeight="1">
      <c r="F55" s="1"/>
      <c r="G55" s="1"/>
      <c r="H55" s="14"/>
      <c r="M55" s="7"/>
    </row>
    <row r="56" spans="1:13" ht="30.75" customHeight="1">
      <c r="A56" s="12"/>
      <c r="F56" s="1"/>
      <c r="G56" s="1"/>
      <c r="H56" s="1"/>
      <c r="M56" s="7"/>
    </row>
    <row r="57" spans="1:13" ht="19.5" customHeight="1">
      <c r="A57" s="10"/>
      <c r="F57" s="1"/>
      <c r="G57" s="1"/>
      <c r="H57" s="1"/>
      <c r="I57" s="17"/>
      <c r="M57" s="7"/>
    </row>
    <row r="58" spans="1:8" ht="19.5" customHeight="1">
      <c r="A58" s="10"/>
      <c r="F58" s="1"/>
      <c r="G58" s="14"/>
      <c r="H58" s="14"/>
    </row>
    <row r="59" spans="6:8" ht="19.5" customHeight="1">
      <c r="F59" s="14"/>
      <c r="G59" s="14"/>
      <c r="H59" s="14"/>
    </row>
    <row r="60" spans="6:8" ht="19.5" customHeight="1">
      <c r="F60" s="14"/>
      <c r="G60" s="14"/>
      <c r="H60" s="14"/>
    </row>
    <row r="61" spans="6:8" ht="19.5" customHeight="1">
      <c r="F61" s="14"/>
      <c r="G61" s="14"/>
      <c r="H61" s="14"/>
    </row>
    <row r="62" spans="6:8" ht="19.5" customHeight="1">
      <c r="F62" s="14"/>
      <c r="G62" s="14"/>
      <c r="H62" s="14"/>
    </row>
    <row r="63" spans="6:8" ht="19.5" customHeight="1">
      <c r="F63" s="14"/>
      <c r="G63" s="14"/>
      <c r="H63" s="14"/>
    </row>
    <row r="64" spans="6:8" ht="19.5" customHeight="1">
      <c r="F64" s="14"/>
      <c r="G64" s="14"/>
      <c r="H64" s="14"/>
    </row>
    <row r="65" spans="6:8" ht="19.5" customHeight="1">
      <c r="F65" s="14"/>
      <c r="G65" s="14"/>
      <c r="H65" s="14"/>
    </row>
    <row r="66" spans="6:8" ht="19.5" customHeight="1">
      <c r="F66" s="14"/>
      <c r="G66" s="14"/>
      <c r="H66" s="14"/>
    </row>
    <row r="67" spans="6:8" ht="19.5" customHeight="1">
      <c r="F67" s="14"/>
      <c r="G67" s="14"/>
      <c r="H67" s="14"/>
    </row>
    <row r="68" spans="6:8" ht="19.5" customHeight="1">
      <c r="F68" s="14"/>
      <c r="G68" s="14"/>
      <c r="H68" s="14"/>
    </row>
    <row r="69" spans="6:8" ht="19.5" customHeight="1">
      <c r="F69" s="14"/>
      <c r="G69" s="14"/>
      <c r="H69" s="14"/>
    </row>
    <row r="70" spans="6:8" ht="19.5" customHeight="1">
      <c r="F70" s="14"/>
      <c r="G70" s="14"/>
      <c r="H70" s="14"/>
    </row>
    <row r="71" spans="6:8" ht="19.5" customHeight="1">
      <c r="F71" s="14"/>
      <c r="G71" s="14"/>
      <c r="H71" s="14"/>
    </row>
    <row r="72" spans="6:8" ht="19.5" customHeight="1">
      <c r="F72" s="14"/>
      <c r="G72" s="14"/>
      <c r="H72" s="14"/>
    </row>
    <row r="73" spans="6:8" ht="19.5" customHeight="1">
      <c r="F73" s="14"/>
      <c r="G73" s="14"/>
      <c r="H73" s="14"/>
    </row>
    <row r="74" spans="6:8" ht="19.5" customHeight="1">
      <c r="F74" s="14"/>
      <c r="G74" s="14"/>
      <c r="H74" s="14"/>
    </row>
    <row r="75" spans="6:8" ht="19.5" customHeight="1">
      <c r="F75" s="14"/>
      <c r="G75" s="14"/>
      <c r="H75" s="14"/>
    </row>
    <row r="76" spans="6:8" ht="19.5" customHeight="1">
      <c r="F76" s="14"/>
      <c r="G76" s="14"/>
      <c r="H76" s="14"/>
    </row>
    <row r="77" spans="6:8" ht="19.5" customHeight="1">
      <c r="F77" s="14"/>
      <c r="G77" s="14"/>
      <c r="H77" s="14"/>
    </row>
    <row r="78" spans="6:8" ht="19.5" customHeight="1">
      <c r="F78" s="14"/>
      <c r="G78" s="14"/>
      <c r="H78" s="14"/>
    </row>
    <row r="79" spans="6:8" ht="19.5" customHeight="1">
      <c r="F79" s="14"/>
      <c r="G79" s="14"/>
      <c r="H79" s="14"/>
    </row>
    <row r="80" spans="6:8" ht="19.5" customHeight="1">
      <c r="F80" s="14"/>
      <c r="G80" s="14"/>
      <c r="H80" s="14"/>
    </row>
    <row r="81" spans="6:8" ht="19.5" customHeight="1">
      <c r="F81" s="14"/>
      <c r="G81" s="14"/>
      <c r="H81" s="14"/>
    </row>
    <row r="82" spans="6:8" ht="19.5" customHeight="1">
      <c r="F82" s="14"/>
      <c r="G82" s="14"/>
      <c r="H82" s="14"/>
    </row>
    <row r="83" spans="6:8" ht="19.5" customHeight="1">
      <c r="F83" s="14"/>
      <c r="G83" s="14"/>
      <c r="H83" s="14"/>
    </row>
    <row r="84" spans="6:8" ht="19.5" customHeight="1">
      <c r="F84" s="14"/>
      <c r="G84" s="14"/>
      <c r="H84" s="14"/>
    </row>
    <row r="85" spans="6:8" ht="19.5" customHeight="1">
      <c r="F85" s="14"/>
      <c r="G85" s="14"/>
      <c r="H85" s="14"/>
    </row>
    <row r="86" spans="6:8" ht="19.5" customHeight="1">
      <c r="F86" s="14"/>
      <c r="G86" s="14"/>
      <c r="H86" s="14"/>
    </row>
    <row r="87" spans="6:8" ht="19.5" customHeight="1">
      <c r="F87" s="14"/>
      <c r="G87" s="14"/>
      <c r="H87" s="14"/>
    </row>
    <row r="88" spans="6:8" ht="19.5" customHeight="1">
      <c r="F88" s="14"/>
      <c r="G88" s="14"/>
      <c r="H88" s="14"/>
    </row>
    <row r="89" spans="6:8" ht="19.5" customHeight="1">
      <c r="F89" s="14"/>
      <c r="G89" s="14"/>
      <c r="H89" s="14"/>
    </row>
    <row r="90" spans="6:8" ht="19.5" customHeight="1">
      <c r="F90" s="14"/>
      <c r="G90" s="14"/>
      <c r="H90" s="14"/>
    </row>
    <row r="91" spans="6:8" ht="19.5" customHeight="1">
      <c r="F91" s="14"/>
      <c r="G91" s="14"/>
      <c r="H91" s="14"/>
    </row>
    <row r="92" spans="6:8" ht="19.5" customHeight="1">
      <c r="F92" s="14"/>
      <c r="G92" s="14"/>
      <c r="H92" s="14"/>
    </row>
    <row r="93" spans="6:8" ht="19.5" customHeight="1">
      <c r="F93" s="14"/>
      <c r="G93" s="14"/>
      <c r="H93" s="14"/>
    </row>
    <row r="94" spans="6:8" ht="19.5" customHeight="1">
      <c r="F94" s="14"/>
      <c r="G94" s="14"/>
      <c r="H94" s="14"/>
    </row>
    <row r="95" spans="6:8" ht="19.5" customHeight="1">
      <c r="F95" s="14"/>
      <c r="G95" s="14"/>
      <c r="H95" s="14"/>
    </row>
    <row r="96" spans="6:8" ht="19.5" customHeight="1">
      <c r="F96" s="14"/>
      <c r="G96" s="14"/>
      <c r="H96" s="14"/>
    </row>
    <row r="97" spans="6:8" ht="19.5" customHeight="1">
      <c r="F97" s="14"/>
      <c r="G97" s="14"/>
      <c r="H97" s="14"/>
    </row>
    <row r="98" spans="6:8" ht="19.5" customHeight="1">
      <c r="F98" s="14"/>
      <c r="G98" s="14"/>
      <c r="H98" s="14"/>
    </row>
    <row r="99" spans="6:8" ht="19.5" customHeight="1">
      <c r="F99" s="14"/>
      <c r="G99" s="14"/>
      <c r="H99" s="14"/>
    </row>
    <row r="100" spans="6:8" ht="19.5" customHeight="1">
      <c r="F100" s="14"/>
      <c r="G100" s="14"/>
      <c r="H100" s="14"/>
    </row>
    <row r="101" spans="6:8" ht="19.5" customHeight="1">
      <c r="F101" s="14"/>
      <c r="G101" s="14"/>
      <c r="H101" s="14"/>
    </row>
    <row r="102" spans="6:8" ht="19.5" customHeight="1">
      <c r="F102" s="14"/>
      <c r="G102" s="14"/>
      <c r="H102" s="14"/>
    </row>
    <row r="103" spans="6:8" ht="19.5" customHeight="1">
      <c r="F103" s="14"/>
      <c r="G103" s="14"/>
      <c r="H103" s="14"/>
    </row>
    <row r="104" spans="6:8" ht="19.5" customHeight="1">
      <c r="F104" s="14"/>
      <c r="G104" s="14"/>
      <c r="H104" s="14"/>
    </row>
    <row r="105" spans="6:8" ht="19.5" customHeight="1">
      <c r="F105" s="14"/>
      <c r="G105" s="14"/>
      <c r="H105" s="14"/>
    </row>
    <row r="106" spans="6:8" ht="19.5" customHeight="1">
      <c r="F106" s="14"/>
      <c r="G106" s="14"/>
      <c r="H106" s="14"/>
    </row>
    <row r="107" spans="6:8" ht="19.5" customHeight="1">
      <c r="F107" s="14"/>
      <c r="G107" s="14"/>
      <c r="H107" s="14"/>
    </row>
    <row r="108" spans="6:8" ht="19.5" customHeight="1">
      <c r="F108" s="14"/>
      <c r="G108" s="14"/>
      <c r="H108" s="14"/>
    </row>
    <row r="109" spans="6:8" ht="19.5" customHeight="1">
      <c r="F109" s="14"/>
      <c r="G109" s="14"/>
      <c r="H109" s="14"/>
    </row>
    <row r="110" spans="6:8" ht="19.5" customHeight="1">
      <c r="F110" s="14"/>
      <c r="G110" s="14"/>
      <c r="H110" s="14"/>
    </row>
    <row r="111" spans="6:8" ht="19.5" customHeight="1">
      <c r="F111" s="14"/>
      <c r="G111" s="14"/>
      <c r="H111" s="14"/>
    </row>
    <row r="112" spans="6:8" ht="19.5" customHeight="1">
      <c r="F112" s="14"/>
      <c r="G112" s="14"/>
      <c r="H112" s="14"/>
    </row>
    <row r="113" spans="6:8" ht="19.5" customHeight="1">
      <c r="F113" s="14"/>
      <c r="G113" s="14"/>
      <c r="H113" s="14"/>
    </row>
    <row r="114" spans="6:8" ht="19.5" customHeight="1">
      <c r="F114" s="14"/>
      <c r="G114" s="14"/>
      <c r="H114" s="14"/>
    </row>
    <row r="115" spans="6:8" ht="19.5" customHeight="1">
      <c r="F115" s="14"/>
      <c r="G115" s="14"/>
      <c r="H115" s="14"/>
    </row>
    <row r="116" spans="6:8" ht="19.5" customHeight="1">
      <c r="F116" s="14"/>
      <c r="G116" s="14"/>
      <c r="H116" s="14"/>
    </row>
    <row r="117" spans="6:8" ht="19.5" customHeight="1">
      <c r="F117" s="14"/>
      <c r="G117" s="14"/>
      <c r="H117" s="14"/>
    </row>
    <row r="118" spans="6:8" ht="19.5" customHeight="1">
      <c r="F118" s="14"/>
      <c r="G118" s="14"/>
      <c r="H118" s="14"/>
    </row>
    <row r="119" spans="6:8" ht="19.5" customHeight="1">
      <c r="F119" s="14"/>
      <c r="G119" s="14"/>
      <c r="H119" s="14"/>
    </row>
    <row r="120" spans="6:8" ht="19.5" customHeight="1">
      <c r="F120" s="14"/>
      <c r="G120" s="14"/>
      <c r="H120" s="14"/>
    </row>
    <row r="121" spans="6:8" ht="19.5" customHeight="1">
      <c r="F121" s="14"/>
      <c r="G121" s="14"/>
      <c r="H121" s="14"/>
    </row>
    <row r="122" spans="6:8" ht="19.5" customHeight="1">
      <c r="F122" s="14"/>
      <c r="G122" s="14"/>
      <c r="H122" s="14"/>
    </row>
    <row r="123" spans="6:8" ht="19.5" customHeight="1">
      <c r="F123" s="14"/>
      <c r="G123" s="14"/>
      <c r="H123" s="14"/>
    </row>
    <row r="124" spans="6:8" ht="19.5" customHeight="1">
      <c r="F124" s="14"/>
      <c r="G124" s="14"/>
      <c r="H124" s="14"/>
    </row>
    <row r="125" spans="6:8" ht="19.5" customHeight="1">
      <c r="F125" s="14"/>
      <c r="G125" s="14"/>
      <c r="H125" s="14"/>
    </row>
    <row r="126" spans="6:8" ht="19.5" customHeight="1">
      <c r="F126" s="14"/>
      <c r="G126" s="14"/>
      <c r="H126" s="14"/>
    </row>
    <row r="127" spans="6:8" ht="19.5" customHeight="1">
      <c r="F127" s="14"/>
      <c r="G127" s="14"/>
      <c r="H127" s="14"/>
    </row>
    <row r="128" spans="6:8" ht="19.5" customHeight="1">
      <c r="F128" s="14"/>
      <c r="G128" s="14"/>
      <c r="H128" s="14"/>
    </row>
    <row r="129" spans="6:8" ht="19.5" customHeight="1">
      <c r="F129" s="14"/>
      <c r="G129" s="14"/>
      <c r="H129" s="14"/>
    </row>
    <row r="130" spans="6:8" ht="19.5" customHeight="1">
      <c r="F130" s="14"/>
      <c r="G130" s="14"/>
      <c r="H130" s="14"/>
    </row>
    <row r="131" spans="6:8" ht="19.5" customHeight="1">
      <c r="F131" s="14"/>
      <c r="G131" s="14"/>
      <c r="H131" s="14"/>
    </row>
    <row r="132" spans="6:8" ht="19.5" customHeight="1">
      <c r="F132" s="14"/>
      <c r="G132" s="14"/>
      <c r="H132" s="14"/>
    </row>
    <row r="133" spans="6:8" ht="19.5" customHeight="1">
      <c r="F133" s="14"/>
      <c r="G133" s="14"/>
      <c r="H133" s="14"/>
    </row>
    <row r="134" spans="6:8" ht="19.5" customHeight="1">
      <c r="F134" s="14"/>
      <c r="G134" s="14"/>
      <c r="H134" s="14"/>
    </row>
    <row r="135" spans="6:8" ht="19.5" customHeight="1">
      <c r="F135" s="14"/>
      <c r="G135" s="14"/>
      <c r="H135" s="14"/>
    </row>
    <row r="136" spans="6:8" ht="19.5" customHeight="1">
      <c r="F136" s="14"/>
      <c r="G136" s="14"/>
      <c r="H136" s="14"/>
    </row>
    <row r="137" spans="6:8" ht="19.5" customHeight="1">
      <c r="F137" s="14"/>
      <c r="G137" s="14"/>
      <c r="H137" s="14"/>
    </row>
    <row r="138" spans="6:8" ht="19.5" customHeight="1">
      <c r="F138" s="14"/>
      <c r="G138" s="14"/>
      <c r="H138" s="14"/>
    </row>
    <row r="139" spans="6:8" ht="19.5" customHeight="1">
      <c r="F139" s="14"/>
      <c r="G139" s="14"/>
      <c r="H139" s="14"/>
    </row>
    <row r="140" spans="6:8" ht="19.5" customHeight="1">
      <c r="F140" s="14"/>
      <c r="G140" s="14"/>
      <c r="H140" s="14"/>
    </row>
    <row r="141" spans="6:8" ht="19.5" customHeight="1">
      <c r="F141" s="14"/>
      <c r="G141" s="14"/>
      <c r="H141" s="14"/>
    </row>
    <row r="142" spans="6:8" ht="19.5" customHeight="1">
      <c r="F142" s="14"/>
      <c r="G142" s="14"/>
      <c r="H142" s="14"/>
    </row>
    <row r="143" spans="6:8" ht="19.5" customHeight="1">
      <c r="F143" s="14"/>
      <c r="G143" s="14"/>
      <c r="H143" s="14"/>
    </row>
    <row r="144" spans="6:8" ht="19.5" customHeight="1">
      <c r="F144" s="14"/>
      <c r="G144" s="14"/>
      <c r="H144" s="14"/>
    </row>
    <row r="145" spans="6:8" ht="19.5" customHeight="1">
      <c r="F145" s="14"/>
      <c r="G145" s="14"/>
      <c r="H145" s="14"/>
    </row>
    <row r="146" spans="6:8" ht="19.5" customHeight="1">
      <c r="F146" s="14"/>
      <c r="G146" s="14"/>
      <c r="H146" s="14"/>
    </row>
    <row r="147" spans="6:8" ht="19.5" customHeight="1">
      <c r="F147" s="14"/>
      <c r="G147" s="14"/>
      <c r="H147" s="14"/>
    </row>
    <row r="148" spans="6:8" ht="19.5" customHeight="1">
      <c r="F148" s="14"/>
      <c r="G148" s="14"/>
      <c r="H148" s="14"/>
    </row>
    <row r="149" spans="6:8" ht="19.5" customHeight="1">
      <c r="F149" s="14"/>
      <c r="G149" s="14"/>
      <c r="H149" s="14"/>
    </row>
    <row r="150" spans="6:8" ht="19.5" customHeight="1">
      <c r="F150" s="14"/>
      <c r="G150" s="14"/>
      <c r="H150" s="14"/>
    </row>
    <row r="151" spans="6:8" ht="19.5" customHeight="1">
      <c r="F151" s="14"/>
      <c r="G151" s="14"/>
      <c r="H151" s="14"/>
    </row>
    <row r="152" spans="6:8" ht="19.5" customHeight="1">
      <c r="F152" s="14"/>
      <c r="G152" s="14"/>
      <c r="H152" s="14"/>
    </row>
    <row r="153" spans="6:8" ht="19.5" customHeight="1">
      <c r="F153" s="14"/>
      <c r="G153" s="14"/>
      <c r="H153" s="14"/>
    </row>
    <row r="154" spans="6:8" ht="19.5" customHeight="1">
      <c r="F154" s="14"/>
      <c r="G154" s="14"/>
      <c r="H154" s="14"/>
    </row>
    <row r="155" spans="6:8" ht="19.5" customHeight="1">
      <c r="F155" s="14"/>
      <c r="G155" s="14"/>
      <c r="H155" s="14"/>
    </row>
    <row r="156" spans="6:8" ht="19.5" customHeight="1">
      <c r="F156" s="14"/>
      <c r="G156" s="14"/>
      <c r="H156" s="14"/>
    </row>
    <row r="157" spans="6:8" ht="19.5" customHeight="1">
      <c r="F157" s="14"/>
      <c r="G157" s="14"/>
      <c r="H157" s="14"/>
    </row>
    <row r="158" spans="6:8" ht="19.5" customHeight="1">
      <c r="F158" s="14"/>
      <c r="G158" s="14"/>
      <c r="H158" s="14"/>
    </row>
    <row r="159" spans="6:8" ht="19.5" customHeight="1">
      <c r="F159" s="14"/>
      <c r="G159" s="14"/>
      <c r="H159" s="14"/>
    </row>
    <row r="160" spans="6:8" ht="19.5" customHeight="1">
      <c r="F160" s="14"/>
      <c r="G160" s="14"/>
      <c r="H160" s="14"/>
    </row>
    <row r="161" spans="6:8" ht="19.5" customHeight="1">
      <c r="F161" s="14"/>
      <c r="G161" s="14"/>
      <c r="H161" s="14"/>
    </row>
    <row r="162" spans="6:8" ht="19.5" customHeight="1">
      <c r="F162" s="14"/>
      <c r="G162" s="14"/>
      <c r="H162" s="14"/>
    </row>
    <row r="163" spans="6:8" ht="19.5" customHeight="1">
      <c r="F163" s="14"/>
      <c r="G163" s="14"/>
      <c r="H163" s="14"/>
    </row>
    <row r="164" spans="6:8" ht="19.5" customHeight="1">
      <c r="F164" s="14"/>
      <c r="G164" s="14"/>
      <c r="H164" s="14"/>
    </row>
    <row r="165" spans="6:8" ht="19.5" customHeight="1">
      <c r="F165" s="14"/>
      <c r="G165" s="14"/>
      <c r="H165" s="14"/>
    </row>
    <row r="166" spans="6:8" ht="19.5" customHeight="1">
      <c r="F166" s="14"/>
      <c r="G166" s="14"/>
      <c r="H166" s="14"/>
    </row>
    <row r="167" spans="6:8" ht="19.5" customHeight="1">
      <c r="F167" s="14"/>
      <c r="G167" s="14"/>
      <c r="H167" s="14"/>
    </row>
    <row r="168" spans="6:8" ht="19.5" customHeight="1">
      <c r="F168" s="14"/>
      <c r="G168" s="14"/>
      <c r="H168" s="14"/>
    </row>
    <row r="169" spans="6:8" ht="19.5" customHeight="1">
      <c r="F169" s="14"/>
      <c r="G169" s="14"/>
      <c r="H169" s="14"/>
    </row>
    <row r="170" spans="6:8" ht="19.5" customHeight="1">
      <c r="F170" s="14"/>
      <c r="G170" s="14"/>
      <c r="H170" s="14"/>
    </row>
    <row r="171" spans="6:8" ht="19.5" customHeight="1">
      <c r="F171" s="14"/>
      <c r="G171" s="14"/>
      <c r="H171" s="14"/>
    </row>
    <row r="172" spans="6:8" ht="19.5" customHeight="1">
      <c r="F172" s="14"/>
      <c r="G172" s="14"/>
      <c r="H172" s="14"/>
    </row>
    <row r="173" spans="6:8" ht="19.5" customHeight="1">
      <c r="F173" s="14"/>
      <c r="G173" s="14"/>
      <c r="H173" s="14"/>
    </row>
    <row r="174" spans="6:8" ht="19.5" customHeight="1">
      <c r="F174" s="14"/>
      <c r="G174" s="14"/>
      <c r="H174" s="14"/>
    </row>
    <row r="175" spans="6:8" ht="19.5" customHeight="1">
      <c r="F175" s="14"/>
      <c r="G175" s="14"/>
      <c r="H175" s="14"/>
    </row>
    <row r="176" spans="6:8" ht="19.5" customHeight="1">
      <c r="F176" s="14"/>
      <c r="G176" s="14"/>
      <c r="H176" s="14"/>
    </row>
    <row r="177" spans="6:8" ht="19.5" customHeight="1">
      <c r="F177" s="14"/>
      <c r="G177" s="14"/>
      <c r="H177" s="14"/>
    </row>
    <row r="178" spans="6:8" ht="19.5" customHeight="1">
      <c r="F178" s="14"/>
      <c r="G178" s="14"/>
      <c r="H178" s="14"/>
    </row>
  </sheetData>
  <sheetProtection/>
  <mergeCells count="4">
    <mergeCell ref="A52:F52"/>
    <mergeCell ref="A3:I4"/>
    <mergeCell ref="B7:D7"/>
    <mergeCell ref="F7:H7"/>
  </mergeCells>
  <printOptions horizontalCentered="1"/>
  <pageMargins left="0" right="0" top="0.2362204724409449" bottom="0" header="0" footer="0.196850393700787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X317"/>
  <sheetViews>
    <sheetView zoomScaleSheetLayoutView="73" zoomScalePageLayoutView="0" workbookViewId="0" topLeftCell="A1">
      <selection activeCell="B31" sqref="B31"/>
    </sheetView>
  </sheetViews>
  <sheetFormatPr defaultColWidth="9.140625" defaultRowHeight="12.75"/>
  <cols>
    <col min="1" max="1" width="54.00390625" style="19" customWidth="1"/>
    <col min="2" max="2" width="12.7109375" style="19" customWidth="1"/>
    <col min="3" max="3" width="14.00390625" style="19" customWidth="1"/>
    <col min="4" max="4" width="14.140625" style="19" customWidth="1"/>
    <col min="5" max="5" width="13.00390625" style="19" customWidth="1"/>
    <col min="6" max="6" width="12.57421875" style="19" customWidth="1"/>
    <col min="7" max="7" width="14.140625" style="19" customWidth="1"/>
    <col min="8" max="9" width="12.00390625" style="19" hidden="1" customWidth="1"/>
    <col min="10" max="10" width="10.421875" style="19" hidden="1" customWidth="1"/>
    <col min="11" max="11" width="12.421875" style="19" hidden="1" customWidth="1"/>
    <col min="12" max="12" width="10.00390625" style="19" hidden="1" customWidth="1"/>
    <col min="13" max="13" width="9.57421875" style="19" bestFit="1" customWidth="1"/>
    <col min="14" max="16384" width="9.140625" style="19" customWidth="1"/>
  </cols>
  <sheetData>
    <row r="1" spans="1:14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20" ht="12.75">
      <c r="A2" s="63"/>
      <c r="B2" s="63"/>
      <c r="C2" s="63"/>
      <c r="D2" s="63"/>
      <c r="E2" s="63"/>
      <c r="F2" s="63"/>
      <c r="G2" s="64" t="s">
        <v>54</v>
      </c>
      <c r="H2" s="63"/>
      <c r="I2" s="63"/>
      <c r="J2" s="63"/>
      <c r="K2" s="63"/>
      <c r="L2" s="63" t="s">
        <v>54</v>
      </c>
      <c r="M2" s="48"/>
      <c r="N2" s="48"/>
      <c r="O2" s="48"/>
      <c r="P2" s="48"/>
      <c r="Q2" s="48"/>
      <c r="R2" s="48"/>
      <c r="S2" s="48"/>
      <c r="T2" s="48"/>
    </row>
    <row r="3" spans="1:20" ht="24.75" customHeight="1">
      <c r="A3" s="208" t="s">
        <v>55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48"/>
      <c r="N3" s="48"/>
      <c r="O3" s="48"/>
      <c r="P3" s="48"/>
      <c r="Q3" s="48"/>
      <c r="R3" s="48"/>
      <c r="S3" s="48"/>
      <c r="T3" s="48"/>
    </row>
    <row r="4" spans="1:20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48"/>
      <c r="N4" s="48"/>
      <c r="O4" s="48"/>
      <c r="P4" s="48"/>
      <c r="Q4" s="48"/>
      <c r="R4" s="48"/>
      <c r="S4" s="48"/>
      <c r="T4" s="48"/>
    </row>
    <row r="5" spans="1:20" ht="13.5" thickBot="1">
      <c r="A5" s="63"/>
      <c r="B5" s="63"/>
      <c r="C5" s="63"/>
      <c r="D5" s="63"/>
      <c r="E5" s="63"/>
      <c r="F5" s="63"/>
      <c r="G5" s="65" t="s">
        <v>82</v>
      </c>
      <c r="H5" s="63"/>
      <c r="I5" s="63"/>
      <c r="J5" s="63"/>
      <c r="K5" s="63" t="s">
        <v>56</v>
      </c>
      <c r="L5" s="63"/>
      <c r="M5" s="48"/>
      <c r="N5" s="48"/>
      <c r="O5" s="48"/>
      <c r="P5" s="48"/>
      <c r="Q5" s="48"/>
      <c r="R5" s="48"/>
      <c r="S5" s="48"/>
      <c r="T5" s="48"/>
    </row>
    <row r="6" spans="1:20" s="20" customFormat="1" ht="39" thickBot="1">
      <c r="A6" s="66" t="s">
        <v>57</v>
      </c>
      <c r="B6" s="66" t="s">
        <v>144</v>
      </c>
      <c r="C6" s="66" t="s">
        <v>145</v>
      </c>
      <c r="D6" s="66" t="s">
        <v>146</v>
      </c>
      <c r="E6" s="66" t="s">
        <v>147</v>
      </c>
      <c r="F6" s="66" t="s">
        <v>148</v>
      </c>
      <c r="G6" s="67" t="s">
        <v>143</v>
      </c>
      <c r="H6" s="68" t="s">
        <v>58</v>
      </c>
      <c r="I6" s="69" t="s">
        <v>59</v>
      </c>
      <c r="J6" s="69" t="s">
        <v>60</v>
      </c>
      <c r="K6" s="69" t="s">
        <v>61</v>
      </c>
      <c r="L6" s="69" t="s">
        <v>62</v>
      </c>
      <c r="M6" s="49"/>
      <c r="N6" s="49"/>
      <c r="O6" s="49"/>
      <c r="P6" s="49"/>
      <c r="Q6" s="49"/>
      <c r="R6" s="49"/>
      <c r="S6" s="49"/>
      <c r="T6" s="49"/>
    </row>
    <row r="7" spans="1:20" ht="21" customHeight="1" thickTop="1">
      <c r="A7" s="70" t="s">
        <v>63</v>
      </c>
      <c r="B7" s="71">
        <v>55832.444</v>
      </c>
      <c r="C7" s="71">
        <v>55832.444</v>
      </c>
      <c r="D7" s="71">
        <v>14001.714</v>
      </c>
      <c r="E7" s="71">
        <v>14001.714</v>
      </c>
      <c r="F7" s="71">
        <v>13846.08</v>
      </c>
      <c r="G7" s="82">
        <f>F7/E7</f>
        <v>0.9888846465511294</v>
      </c>
      <c r="H7" s="72" t="e">
        <f>+#REF!+D7</f>
        <v>#REF!</v>
      </c>
      <c r="I7" s="73">
        <v>7799.829</v>
      </c>
      <c r="J7" s="73">
        <v>7653.1</v>
      </c>
      <c r="K7" s="74">
        <f aca="true" t="shared" si="0" ref="K7:K13">+I7-J7</f>
        <v>146.72899999999936</v>
      </c>
      <c r="L7" s="75">
        <f aca="true" t="shared" si="1" ref="L7:L14">+J7/I7</f>
        <v>0.9811881773305544</v>
      </c>
      <c r="M7" s="50"/>
      <c r="N7" s="48"/>
      <c r="O7" s="48"/>
      <c r="P7" s="48"/>
      <c r="Q7" s="48"/>
      <c r="R7" s="48"/>
      <c r="S7" s="48"/>
      <c r="T7" s="48"/>
    </row>
    <row r="8" spans="1:20" ht="19.5" customHeight="1">
      <c r="A8" s="70" t="s">
        <v>64</v>
      </c>
      <c r="B8" s="76">
        <v>362.1</v>
      </c>
      <c r="C8" s="76">
        <v>362.1</v>
      </c>
      <c r="D8" s="77">
        <v>91.455</v>
      </c>
      <c r="E8" s="76">
        <v>91.455</v>
      </c>
      <c r="F8" s="76">
        <v>90.300871</v>
      </c>
      <c r="G8" s="82">
        <f aca="true" t="shared" si="2" ref="G8:G14">F8/E8</f>
        <v>0.9873803619266306</v>
      </c>
      <c r="H8" s="72" t="e">
        <f>+#REF!+B10</f>
        <v>#REF!</v>
      </c>
      <c r="I8" s="73">
        <v>64.459</v>
      </c>
      <c r="J8" s="73">
        <v>56.1</v>
      </c>
      <c r="K8" s="74">
        <f t="shared" si="0"/>
        <v>8.359000000000002</v>
      </c>
      <c r="L8" s="75">
        <f t="shared" si="1"/>
        <v>0.8703206689523573</v>
      </c>
      <c r="M8" s="50"/>
      <c r="N8" s="48"/>
      <c r="O8" s="48"/>
      <c r="P8" s="48"/>
      <c r="Q8" s="48"/>
      <c r="R8" s="48"/>
      <c r="S8" s="48"/>
      <c r="T8" s="48"/>
    </row>
    <row r="9" spans="1:20" ht="18.75" customHeight="1">
      <c r="A9" s="70" t="s">
        <v>65</v>
      </c>
      <c r="B9" s="76">
        <v>145.4</v>
      </c>
      <c r="C9" s="76">
        <v>145.4</v>
      </c>
      <c r="D9" s="76">
        <v>38.429</v>
      </c>
      <c r="E9" s="76">
        <v>38.429</v>
      </c>
      <c r="F9" s="76">
        <v>36.865</v>
      </c>
      <c r="G9" s="82">
        <f t="shared" si="2"/>
        <v>0.9593015691274819</v>
      </c>
      <c r="H9" s="72" t="e">
        <f>+#REF!+D9</f>
        <v>#REF!</v>
      </c>
      <c r="I9" s="73">
        <v>38.745</v>
      </c>
      <c r="J9" s="73">
        <v>34.5</v>
      </c>
      <c r="K9" s="74">
        <f t="shared" si="0"/>
        <v>4.244999999999997</v>
      </c>
      <c r="L9" s="75">
        <f t="shared" si="1"/>
        <v>0.8904374758033295</v>
      </c>
      <c r="M9" s="50"/>
      <c r="N9" s="48"/>
      <c r="O9" s="48"/>
      <c r="P9" s="48"/>
      <c r="Q9" s="48"/>
      <c r="R9" s="48"/>
      <c r="S9" s="48"/>
      <c r="T9" s="48"/>
    </row>
    <row r="10" spans="1:20" ht="25.5" customHeight="1">
      <c r="A10" s="78" t="s">
        <v>66</v>
      </c>
      <c r="B10" s="79">
        <v>305.865</v>
      </c>
      <c r="C10" s="79">
        <v>305.865</v>
      </c>
      <c r="D10" s="76">
        <v>75.8</v>
      </c>
      <c r="E10" s="76">
        <v>75.8</v>
      </c>
      <c r="F10" s="76">
        <v>75.448</v>
      </c>
      <c r="G10" s="82">
        <f t="shared" si="2"/>
        <v>0.9953562005277045</v>
      </c>
      <c r="H10" s="72" t="e">
        <f>+#REF!+D10</f>
        <v>#REF!</v>
      </c>
      <c r="I10" s="73">
        <v>62.378</v>
      </c>
      <c r="J10" s="73">
        <v>58.8</v>
      </c>
      <c r="K10" s="74">
        <f t="shared" si="0"/>
        <v>3.578000000000003</v>
      </c>
      <c r="L10" s="75">
        <f t="shared" si="1"/>
        <v>0.9426400333450896</v>
      </c>
      <c r="M10" s="50"/>
      <c r="N10" s="48"/>
      <c r="O10" s="48"/>
      <c r="P10" s="48"/>
      <c r="Q10" s="48"/>
      <c r="R10" s="48"/>
      <c r="S10" s="48"/>
      <c r="T10" s="48"/>
    </row>
    <row r="11" spans="1:20" ht="28.5" customHeight="1">
      <c r="A11" s="78" t="s">
        <v>67</v>
      </c>
      <c r="B11" s="76">
        <v>33762.700000000004</v>
      </c>
      <c r="C11" s="76">
        <v>33762.700000000004</v>
      </c>
      <c r="D11" s="76">
        <v>8807.1</v>
      </c>
      <c r="E11" s="76">
        <v>8807.1</v>
      </c>
      <c r="F11" s="76">
        <v>8806.637489</v>
      </c>
      <c r="G11" s="82">
        <f t="shared" si="2"/>
        <v>0.9999474843024379</v>
      </c>
      <c r="H11" s="72" t="e">
        <f>+#REF!+D11</f>
        <v>#REF!</v>
      </c>
      <c r="I11" s="73">
        <v>8640.4</v>
      </c>
      <c r="J11" s="73">
        <v>7983.6</v>
      </c>
      <c r="K11" s="74">
        <f t="shared" si="0"/>
        <v>656.7999999999993</v>
      </c>
      <c r="L11" s="75">
        <f t="shared" si="1"/>
        <v>0.9239850006944124</v>
      </c>
      <c r="M11" s="50"/>
      <c r="N11" s="48"/>
      <c r="O11" s="48"/>
      <c r="P11" s="48"/>
      <c r="Q11" s="48"/>
      <c r="R11" s="48"/>
      <c r="S11" s="48"/>
      <c r="T11" s="48"/>
    </row>
    <row r="12" spans="1:20" ht="27.75" customHeight="1">
      <c r="A12" s="78" t="s">
        <v>68</v>
      </c>
      <c r="B12" s="76">
        <v>18364.495</v>
      </c>
      <c r="C12" s="76">
        <v>18364.495</v>
      </c>
      <c r="D12" s="76">
        <v>4677.12</v>
      </c>
      <c r="E12" s="76">
        <v>4677.12</v>
      </c>
      <c r="F12" s="76">
        <v>4725.948</v>
      </c>
      <c r="G12" s="82">
        <f t="shared" si="2"/>
        <v>1.0104397577996718</v>
      </c>
      <c r="H12" s="72" t="e">
        <f>+#REF!+D12</f>
        <v>#REF!</v>
      </c>
      <c r="I12" s="73" t="e">
        <f>+D12+#REF!-459.6+29</f>
        <v>#REF!</v>
      </c>
      <c r="J12" s="73">
        <v>3474.3</v>
      </c>
      <c r="K12" s="74" t="e">
        <f t="shared" si="0"/>
        <v>#REF!</v>
      </c>
      <c r="L12" s="75" t="e">
        <f t="shared" si="1"/>
        <v>#REF!</v>
      </c>
      <c r="M12" s="50"/>
      <c r="N12" s="50"/>
      <c r="O12" s="48"/>
      <c r="P12" s="48"/>
      <c r="Q12" s="48"/>
      <c r="R12" s="48"/>
      <c r="S12" s="48"/>
      <c r="T12" s="48"/>
    </row>
    <row r="13" spans="1:20" ht="17.25" customHeight="1">
      <c r="A13" s="70" t="s">
        <v>69</v>
      </c>
      <c r="B13" s="76">
        <v>736.16807</v>
      </c>
      <c r="C13" s="76">
        <v>736.1680700000002</v>
      </c>
      <c r="D13" s="76">
        <v>156.2869</v>
      </c>
      <c r="E13" s="76">
        <v>156.2869</v>
      </c>
      <c r="F13" s="76">
        <v>154.53246</v>
      </c>
      <c r="G13" s="82">
        <f t="shared" si="2"/>
        <v>0.9887742350766442</v>
      </c>
      <c r="H13" s="72" t="e">
        <f>+#REF!+D13</f>
        <v>#REF!</v>
      </c>
      <c r="I13" s="73">
        <v>116.7</v>
      </c>
      <c r="J13" s="73">
        <f>0.2+99.6+0.2</f>
        <v>100</v>
      </c>
      <c r="K13" s="74">
        <f t="shared" si="0"/>
        <v>16.700000000000003</v>
      </c>
      <c r="L13" s="75">
        <f t="shared" si="1"/>
        <v>0.856898029134533</v>
      </c>
      <c r="M13" s="50"/>
      <c r="N13" s="48"/>
      <c r="O13" s="48"/>
      <c r="P13" s="48"/>
      <c r="Q13" s="48"/>
      <c r="R13" s="48"/>
      <c r="S13" s="48"/>
      <c r="T13" s="48"/>
    </row>
    <row r="14" spans="1:20" ht="18.75" customHeight="1" thickBot="1">
      <c r="A14" s="80" t="s">
        <v>70</v>
      </c>
      <c r="B14" s="81">
        <f>SUM(B7:B13)</f>
        <v>109509.17207</v>
      </c>
      <c r="C14" s="81">
        <f>SUM(C7:C13)</f>
        <v>109509.17207</v>
      </c>
      <c r="D14" s="81">
        <f>SUM(D7:D13)</f>
        <v>27847.904899999998</v>
      </c>
      <c r="E14" s="81">
        <f>SUM(E7:E13)</f>
        <v>27847.904899999998</v>
      </c>
      <c r="F14" s="81">
        <f>SUM(F7:F13)</f>
        <v>27735.81182</v>
      </c>
      <c r="G14" s="83">
        <f t="shared" si="2"/>
        <v>0.9959748110171118</v>
      </c>
      <c r="H14" s="72" t="e">
        <f>SUM(H7:H13)</f>
        <v>#REF!</v>
      </c>
      <c r="I14" s="73" t="e">
        <f>SUM(I7:I13)</f>
        <v>#REF!</v>
      </c>
      <c r="J14" s="73">
        <f>SUM(J7:J13)</f>
        <v>19360.4</v>
      </c>
      <c r="K14" s="73" t="e">
        <f>SUM(K7:K13)</f>
        <v>#REF!</v>
      </c>
      <c r="L14" s="75" t="e">
        <f t="shared" si="1"/>
        <v>#REF!</v>
      </c>
      <c r="M14" s="50"/>
      <c r="N14" s="48"/>
      <c r="O14" s="48"/>
      <c r="P14" s="48"/>
      <c r="Q14" s="48"/>
      <c r="R14" s="48"/>
      <c r="S14" s="48"/>
      <c r="T14" s="48"/>
    </row>
    <row r="15" spans="1:24" ht="12.75">
      <c r="A15" s="48"/>
      <c r="B15" s="48"/>
      <c r="C15" s="48"/>
      <c r="D15" s="48"/>
      <c r="E15" s="48"/>
      <c r="F15" s="48"/>
      <c r="G15" s="48"/>
      <c r="H15" s="48"/>
      <c r="I15" s="50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4" ht="12.75">
      <c r="A16" s="48"/>
      <c r="B16" s="50"/>
      <c r="C16" s="50"/>
      <c r="D16" s="48"/>
      <c r="E16" s="48"/>
      <c r="F16" s="48"/>
      <c r="G16" s="48"/>
      <c r="H16" s="48"/>
      <c r="I16" s="50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4" ht="12.75">
      <c r="A17" s="48"/>
      <c r="B17" s="48"/>
      <c r="C17" s="50"/>
      <c r="D17" s="48"/>
      <c r="E17" s="50"/>
      <c r="F17" s="50"/>
      <c r="G17" s="48"/>
      <c r="H17" s="48"/>
      <c r="I17" s="50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4" ht="12.75">
      <c r="A18" s="48"/>
      <c r="B18" s="48"/>
      <c r="C18" s="50"/>
      <c r="D18" s="48"/>
      <c r="E18" s="50"/>
      <c r="F18" s="50"/>
      <c r="G18" s="50"/>
      <c r="H18" s="50"/>
      <c r="I18" s="50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4" ht="12.75">
      <c r="A19" s="48"/>
      <c r="B19" s="48"/>
      <c r="C19" s="48"/>
      <c r="D19" s="48"/>
      <c r="E19" s="48"/>
      <c r="F19" s="48"/>
      <c r="G19" s="48"/>
      <c r="H19" s="48"/>
      <c r="I19" s="50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4" ht="12.75">
      <c r="A20" s="48"/>
      <c r="B20" s="48"/>
      <c r="C20" s="48"/>
      <c r="D20" s="48"/>
      <c r="E20" s="48"/>
      <c r="F20" s="48"/>
      <c r="G20" s="48"/>
      <c r="H20" s="48"/>
      <c r="I20" s="50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1:24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</row>
    <row r="22" spans="1:24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  <row r="23" spans="1:24" ht="12.75">
      <c r="A23" s="48"/>
      <c r="B23" s="48"/>
      <c r="C23" s="50"/>
      <c r="D23" s="48"/>
      <c r="E23" s="51"/>
      <c r="F23" s="51"/>
      <c r="G23" s="51"/>
      <c r="H23" s="51"/>
      <c r="I23" s="51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24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1:24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1:24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1:24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</row>
    <row r="48" spans="1:24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</row>
    <row r="49" spans="1:24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1:24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</row>
    <row r="51" spans="1:24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4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 spans="1:24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</row>
    <row r="54" spans="1:24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4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1:24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  <row r="66" spans="1:24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1:24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ht="12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</row>
    <row r="69" spans="1:24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 spans="1:24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 ht="12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4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1:24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 spans="1:24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</row>
    <row r="75" spans="1:24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</row>
    <row r="76" spans="1:24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</row>
    <row r="77" spans="1:24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</row>
    <row r="78" spans="1:24" ht="12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</row>
    <row r="79" spans="1:24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 spans="1:24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</row>
    <row r="81" spans="1:24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</row>
    <row r="82" spans="1:24" ht="12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</row>
    <row r="83" spans="1:24" ht="12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</row>
    <row r="84" spans="1:24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</row>
    <row r="85" spans="1:24" ht="12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</row>
    <row r="86" spans="1:24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</row>
    <row r="87" spans="1:24" ht="12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</row>
    <row r="88" spans="1:24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</row>
    <row r="89" spans="1:24" ht="12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</row>
    <row r="90" spans="1:24" ht="12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</row>
    <row r="91" spans="1:24" ht="12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</row>
    <row r="92" spans="1:24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</row>
    <row r="93" spans="1:24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</row>
    <row r="94" spans="1:24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</row>
    <row r="95" spans="1:24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</row>
    <row r="96" spans="1:24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</row>
    <row r="97" spans="1:24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</row>
    <row r="98" spans="1:24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</row>
    <row r="99" spans="1:24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</row>
    <row r="100" spans="1:24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</row>
    <row r="101" spans="1:24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</row>
    <row r="102" spans="1:24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</row>
    <row r="103" spans="1:24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</row>
    <row r="104" spans="1:24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</row>
    <row r="105" spans="1:24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</row>
    <row r="106" spans="1:24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</row>
    <row r="107" spans="1:24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</row>
    <row r="108" spans="1:24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</row>
    <row r="109" spans="1:24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</row>
    <row r="110" spans="1:24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</row>
    <row r="111" spans="1:24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</row>
    <row r="112" spans="1:24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</row>
    <row r="113" spans="1:24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</row>
    <row r="114" spans="1:24" ht="12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</row>
    <row r="115" spans="1:24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</row>
    <row r="116" spans="1:24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</row>
    <row r="117" spans="1:24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</row>
    <row r="118" spans="1:24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</row>
    <row r="119" spans="1:24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</row>
    <row r="120" spans="1:24" ht="12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</row>
    <row r="121" spans="1:24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</row>
    <row r="122" spans="1:24" ht="12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</row>
    <row r="123" spans="1:24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</row>
    <row r="124" spans="1:24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</row>
    <row r="125" spans="1:24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</row>
    <row r="126" spans="1:24" ht="12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</row>
    <row r="127" spans="1:24" ht="12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</row>
    <row r="128" spans="1:24" ht="12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</row>
    <row r="129" spans="1:24" ht="12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</row>
    <row r="130" spans="1:24" ht="12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</row>
    <row r="131" spans="1:24" ht="12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</row>
    <row r="132" spans="1:24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</row>
    <row r="133" spans="1:24" ht="12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</row>
    <row r="134" spans="1:24" ht="12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</row>
    <row r="135" spans="1:24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</row>
    <row r="136" spans="1:24" ht="12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</row>
    <row r="137" spans="1:24" ht="12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</row>
    <row r="138" spans="1:24" ht="12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</row>
    <row r="139" spans="1:24" ht="12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</row>
    <row r="140" spans="1:24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</row>
    <row r="141" spans="1:24" ht="12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</row>
    <row r="142" spans="1:24" ht="12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</row>
    <row r="143" spans="1:24" ht="12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</row>
    <row r="144" spans="1:24" ht="12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</row>
    <row r="145" spans="1:24" ht="12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</row>
    <row r="146" spans="1:24" ht="12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</row>
    <row r="147" spans="1:24" ht="12.7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</row>
    <row r="148" spans="1:24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</row>
    <row r="149" spans="1:24" ht="12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</row>
    <row r="150" spans="1:24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</row>
    <row r="151" spans="1:24" ht="12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</row>
    <row r="152" spans="1:24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</row>
    <row r="153" spans="1:24" ht="12.7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</row>
    <row r="154" spans="1:24" ht="12.7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</row>
    <row r="155" spans="1:24" ht="12.7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</row>
    <row r="156" spans="1:24" ht="12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</row>
    <row r="157" spans="1:24" ht="12.7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</row>
    <row r="158" spans="1:24" ht="12.7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</row>
    <row r="159" spans="1:24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</row>
    <row r="160" spans="1:24" ht="12.7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</row>
    <row r="161" spans="1:24" ht="12.7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</row>
    <row r="162" spans="1:24" ht="12.7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</row>
    <row r="163" spans="1:24" ht="12.7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</row>
    <row r="164" spans="1:24" ht="12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</row>
    <row r="165" spans="1:24" ht="12.7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</row>
    <row r="166" spans="1:24" ht="12.7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</row>
    <row r="167" spans="1:24" ht="12.7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</row>
    <row r="168" spans="1:24" ht="12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</row>
    <row r="169" spans="1:24" ht="12.7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</row>
    <row r="170" spans="1:24" ht="12.7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</row>
    <row r="171" spans="1:24" ht="12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</row>
    <row r="172" spans="1:24" ht="12.7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</row>
    <row r="173" spans="1:24" ht="12.7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</row>
    <row r="174" spans="1:24" ht="12.7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</row>
    <row r="175" spans="1:24" ht="12.7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</row>
    <row r="176" spans="1:24" ht="12.7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</row>
    <row r="177" spans="1:24" ht="12.7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</row>
    <row r="178" spans="1:24" ht="12.7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</row>
    <row r="179" spans="1:24" ht="12.7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</row>
    <row r="180" spans="1:24" ht="12.7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</row>
    <row r="181" spans="1:24" ht="12.7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</row>
    <row r="182" spans="1:24" ht="12.7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</row>
    <row r="183" spans="1:24" ht="12.7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</row>
    <row r="184" spans="1:24" ht="12.7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</row>
    <row r="185" spans="1:24" ht="12.7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</row>
    <row r="186" spans="1:24" ht="12.7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</row>
    <row r="187" spans="1:24" ht="12.7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</row>
    <row r="188" spans="1:24" ht="12.7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</row>
    <row r="189" spans="1:24" ht="12.7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</row>
    <row r="190" spans="1:24" ht="12.7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</row>
    <row r="191" spans="1:24" ht="12.7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</row>
    <row r="192" spans="1:24" ht="12.7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</row>
    <row r="193" spans="1:24" ht="12.7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</row>
    <row r="194" spans="1:24" ht="12.7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</row>
    <row r="195" spans="1:24" ht="12.7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</row>
    <row r="196" spans="1:24" ht="12.7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</row>
    <row r="197" spans="1:24" ht="12.7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</row>
    <row r="198" spans="1:24" ht="12.7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</row>
    <row r="199" spans="1:24" ht="12.7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</row>
    <row r="200" spans="1:24" ht="12.7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</row>
    <row r="201" spans="1:24" ht="12.7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</row>
    <row r="202" spans="1:24" ht="12.7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</row>
    <row r="203" spans="1:24" ht="12.7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</row>
    <row r="204" spans="1:24" ht="12.7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</row>
    <row r="205" spans="1:24" ht="12.7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</row>
    <row r="206" spans="1:24" ht="12.7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</row>
    <row r="207" spans="1:24" ht="12.7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</row>
    <row r="208" spans="1:24" ht="12.7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</row>
    <row r="209" spans="1:24" ht="12.7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</row>
    <row r="210" spans="1:24" ht="12.7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</row>
    <row r="211" spans="1:24" ht="12.7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</row>
    <row r="212" spans="1:24" ht="12.7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</row>
    <row r="213" spans="1:24" ht="12.7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</row>
    <row r="214" spans="1:24" ht="12.7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</row>
    <row r="215" spans="1:24" ht="12.7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</row>
    <row r="216" spans="1:24" ht="12.7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</row>
    <row r="217" spans="1:24" ht="12.7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</row>
    <row r="218" spans="1:24" ht="12.7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</row>
    <row r="219" spans="1:24" ht="12.7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</row>
    <row r="220" spans="1:24" ht="12.7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</row>
    <row r="221" spans="1:24" ht="12.7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</row>
    <row r="222" spans="1:24" ht="12.7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</row>
    <row r="223" spans="1:24" ht="12.7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</row>
    <row r="224" spans="1:24" ht="12.7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</row>
    <row r="225" spans="1:24" ht="12.7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</row>
    <row r="226" spans="1:24" ht="12.7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</row>
    <row r="227" spans="1:24" ht="12.7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</row>
    <row r="228" spans="1:24" ht="12.7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</row>
    <row r="229" spans="1:24" ht="12.7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</row>
    <row r="230" spans="1:24" ht="12.7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</row>
    <row r="231" spans="1:24" ht="12.7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</row>
    <row r="232" spans="1:24" ht="12.7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</row>
    <row r="233" spans="1:24" ht="12.7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</row>
    <row r="234" spans="1:24" ht="12.7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</row>
    <row r="235" spans="1:24" ht="12.7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</row>
    <row r="236" spans="1:24" ht="12.7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</row>
    <row r="237" spans="1:24" ht="12.7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</row>
    <row r="238" spans="1:24" ht="12.7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</row>
    <row r="239" spans="1:24" ht="12.7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</row>
    <row r="240" spans="1:24" ht="12.7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</row>
    <row r="241" spans="1:24" ht="12.7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</row>
    <row r="242" spans="1:24" ht="12.7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</row>
    <row r="243" spans="1:24" ht="12.7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</row>
    <row r="244" spans="1:24" ht="12.7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</row>
    <row r="245" spans="1:24" ht="12.7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</row>
    <row r="246" spans="1:24" ht="12.7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</row>
    <row r="247" spans="1:24" ht="12.7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</row>
    <row r="248" spans="1:24" ht="12.7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</row>
    <row r="249" spans="1:24" ht="12.7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</row>
    <row r="250" spans="1:24" ht="12.7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</row>
    <row r="251" spans="1:24" ht="12.7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</row>
    <row r="252" spans="1:24" ht="12.7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</row>
    <row r="253" spans="1:24" ht="12.7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</row>
    <row r="254" spans="1:24" ht="12.7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</row>
    <row r="255" spans="1:24" ht="12.7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</row>
    <row r="256" spans="1:24" ht="12.7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</row>
    <row r="257" spans="1:24" ht="12.7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</row>
    <row r="258" spans="1:24" ht="12.7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</row>
    <row r="259" spans="1:24" ht="12.7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</row>
    <row r="260" spans="1:24" ht="12.7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</row>
    <row r="261" spans="1:24" ht="12.7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</row>
    <row r="262" spans="1:24" ht="12.7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</row>
    <row r="263" spans="1:24" ht="12.7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</row>
    <row r="264" spans="1:24" ht="12.7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</row>
    <row r="265" spans="1:24" ht="12.7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</row>
    <row r="266" spans="1:24" ht="12.7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</row>
    <row r="267" spans="1:24" ht="12.7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</row>
    <row r="268" spans="1:24" ht="12.7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</row>
    <row r="269" spans="1:24" ht="12.7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</row>
    <row r="270" spans="1:24" ht="12.7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</row>
    <row r="271" spans="1:24" ht="12.7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</row>
    <row r="272" spans="1:24" ht="12.7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</row>
    <row r="273" spans="1:24" ht="12.7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</row>
    <row r="274" spans="1:24" ht="12.7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</row>
    <row r="275" spans="1:24" ht="12.7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</row>
    <row r="276" spans="1:24" ht="12.7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</row>
    <row r="277" spans="1:24" ht="12.7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</row>
    <row r="278" spans="1:24" ht="12.7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</row>
    <row r="279" spans="1:24" ht="12.7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</row>
    <row r="280" spans="1:24" ht="12.7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</row>
    <row r="281" spans="1:24" ht="12.7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</row>
    <row r="282" spans="1:24" ht="12.7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</row>
    <row r="283" spans="1:24" ht="12.7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</row>
    <row r="284" spans="1:24" ht="12.7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</row>
    <row r="285" spans="1:24" ht="12.7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</row>
    <row r="286" spans="1:24" ht="12.7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</row>
    <row r="287" spans="1:24" ht="12.7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</row>
    <row r="288" spans="1:24" ht="12.7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</row>
    <row r="289" spans="1:24" ht="12.7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</row>
    <row r="290" spans="1:24" ht="12.7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</row>
    <row r="291" spans="1:24" ht="12.7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</row>
    <row r="292" spans="1:24" ht="12.7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</row>
    <row r="293" spans="1:24" ht="12.7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</row>
    <row r="294" spans="1:24" ht="12.7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</row>
    <row r="295" spans="1:24" ht="12.7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</row>
    <row r="296" spans="1:24" ht="12.7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</row>
    <row r="297" spans="1:24" ht="12.7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</row>
    <row r="298" spans="1:24" ht="12.7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</row>
    <row r="299" spans="1:24" ht="12.7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</row>
    <row r="300" spans="1:24" ht="12.7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</row>
    <row r="301" spans="1:24" ht="12.7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</row>
    <row r="302" spans="1:24" ht="12.7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</row>
    <row r="303" spans="1:24" ht="12.7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</row>
    <row r="304" spans="1:24" ht="12.7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</row>
    <row r="305" spans="1:24" ht="12.7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</row>
    <row r="306" spans="1:24" ht="12.7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</row>
    <row r="307" spans="1:24" ht="12.7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</row>
    <row r="308" spans="1:24" ht="12.7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</row>
    <row r="309" spans="1:24" ht="12.7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</row>
    <row r="310" spans="1:24" ht="12.7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</row>
    <row r="311" spans="1:24" ht="12.7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</row>
    <row r="312" spans="1:24" ht="12.7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</row>
    <row r="313" spans="1:24" ht="12.7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</row>
    <row r="314" spans="1:24" ht="12.7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</row>
    <row r="315" spans="1:24" ht="12.7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</row>
    <row r="316" spans="1:24" ht="12.7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</row>
    <row r="317" spans="1:24" ht="12.7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</row>
  </sheetData>
  <sheetProtection/>
  <mergeCells count="1">
    <mergeCell ref="A3:L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J582"/>
  <sheetViews>
    <sheetView showZeros="0" tabSelected="1" zoomScale="125" zoomScaleNormal="125" zoomScaleSheetLayoutView="90" zoomScalePageLayoutView="0" workbookViewId="0" topLeftCell="A58">
      <selection activeCell="C70" sqref="C70"/>
    </sheetView>
  </sheetViews>
  <sheetFormatPr defaultColWidth="9.140625" defaultRowHeight="12" customHeight="1"/>
  <cols>
    <col min="1" max="1" width="5.8515625" style="22" customWidth="1"/>
    <col min="2" max="2" width="44.421875" style="22" customWidth="1"/>
    <col min="3" max="3" width="16.140625" style="21" customWidth="1"/>
    <col min="4" max="4" width="16.421875" style="21" bestFit="1" customWidth="1"/>
    <col min="5" max="7" width="16.421875" style="22" bestFit="1" customWidth="1"/>
    <col min="8" max="8" width="13.140625" style="22" customWidth="1"/>
    <col min="9" max="9" width="10.7109375" style="22" bestFit="1" customWidth="1"/>
    <col min="10" max="10" width="9.8515625" style="22" bestFit="1" customWidth="1"/>
    <col min="11" max="11" width="12.140625" style="22" bestFit="1" customWidth="1"/>
    <col min="12" max="16384" width="9.140625" style="22" customWidth="1"/>
  </cols>
  <sheetData>
    <row r="1" spans="1:36" ht="12" customHeight="1">
      <c r="A1" s="27"/>
      <c r="B1" s="28"/>
      <c r="C1" s="29"/>
      <c r="D1" s="29"/>
      <c r="E1" s="30"/>
      <c r="F1" s="30"/>
      <c r="G1" s="30"/>
      <c r="H1" s="62" t="s">
        <v>72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ht="12" customHeight="1">
      <c r="A2" s="31"/>
      <c r="B2" s="30"/>
      <c r="C2" s="29"/>
      <c r="D2" s="29"/>
      <c r="E2" s="29"/>
      <c r="F2" s="29"/>
      <c r="G2" s="29"/>
      <c r="H2" s="30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36" s="23" customFormat="1" ht="15">
      <c r="A3" s="209" t="s">
        <v>149</v>
      </c>
      <c r="B3" s="209"/>
      <c r="C3" s="209"/>
      <c r="D3" s="209"/>
      <c r="E3" s="209"/>
      <c r="F3" s="209"/>
      <c r="G3" s="209"/>
      <c r="H3" s="210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36" s="23" customFormat="1" ht="12">
      <c r="A4" s="54"/>
      <c r="B4" s="211"/>
      <c r="C4" s="211"/>
      <c r="D4" s="211"/>
      <c r="E4" s="211"/>
      <c r="F4" s="54"/>
      <c r="G4" s="54"/>
      <c r="H4" s="54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6" s="23" customFormat="1" ht="15.75" customHeight="1" thickBot="1">
      <c r="A5" s="55" t="s">
        <v>73</v>
      </c>
      <c r="B5" s="55"/>
      <c r="C5" s="56"/>
      <c r="D5" s="56"/>
      <c r="E5" s="56"/>
      <c r="F5" s="56"/>
      <c r="G5" s="56"/>
      <c r="H5" s="57" t="s">
        <v>83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</row>
    <row r="6" spans="1:36" s="24" customFormat="1" ht="12" customHeight="1" thickTop="1">
      <c r="A6" s="212" t="s">
        <v>74</v>
      </c>
      <c r="B6" s="214" t="s">
        <v>75</v>
      </c>
      <c r="C6" s="216" t="s">
        <v>150</v>
      </c>
      <c r="D6" s="216" t="s">
        <v>151</v>
      </c>
      <c r="E6" s="220" t="s">
        <v>152</v>
      </c>
      <c r="F6" s="220" t="s">
        <v>153</v>
      </c>
      <c r="G6" s="218" t="s">
        <v>148</v>
      </c>
      <c r="H6" s="219" t="s">
        <v>143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s="24" customFormat="1" ht="41.25" customHeight="1">
      <c r="A7" s="213"/>
      <c r="B7" s="215"/>
      <c r="C7" s="217"/>
      <c r="D7" s="217"/>
      <c r="E7" s="213"/>
      <c r="F7" s="213"/>
      <c r="G7" s="216"/>
      <c r="H7" s="216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</row>
    <row r="8" spans="1:8" s="35" customFormat="1" ht="12.75">
      <c r="A8" s="58" t="s">
        <v>76</v>
      </c>
      <c r="B8" s="58" t="s">
        <v>77</v>
      </c>
      <c r="C8" s="59">
        <v>1</v>
      </c>
      <c r="D8" s="59" t="s">
        <v>78</v>
      </c>
      <c r="E8" s="59">
        <v>3</v>
      </c>
      <c r="F8" s="60" t="s">
        <v>79</v>
      </c>
      <c r="G8" s="60" t="s">
        <v>80</v>
      </c>
      <c r="H8" s="61" t="s">
        <v>81</v>
      </c>
    </row>
    <row r="9" spans="1:8" s="35" customFormat="1" ht="15">
      <c r="A9" s="188">
        <v>0</v>
      </c>
      <c r="B9" s="189" t="s">
        <v>158</v>
      </c>
      <c r="C9" s="190">
        <f>SUM(C10:C61)</f>
        <v>55832444</v>
      </c>
      <c r="D9" s="190">
        <f>SUM(D10:D61)</f>
        <v>55832444</v>
      </c>
      <c r="E9" s="190">
        <f>SUM(E10:E61)</f>
        <v>14001714</v>
      </c>
      <c r="F9" s="190">
        <f>SUM(F10:F61)</f>
        <v>14001714</v>
      </c>
      <c r="G9" s="190">
        <f>SUM(G10:G61)</f>
        <v>13846079.524489999</v>
      </c>
      <c r="H9" s="191">
        <f aca="true" t="shared" si="0" ref="H9:H40">G9/F9</f>
        <v>0.988884612590287</v>
      </c>
    </row>
    <row r="10" spans="1:8" s="35" customFormat="1" ht="15.75" customHeight="1">
      <c r="A10" s="192">
        <v>1</v>
      </c>
      <c r="B10" s="193" t="s">
        <v>101</v>
      </c>
      <c r="C10" s="187">
        <v>30400</v>
      </c>
      <c r="D10" s="187">
        <v>30400</v>
      </c>
      <c r="E10" s="187">
        <v>7800</v>
      </c>
      <c r="F10" s="187">
        <v>7800</v>
      </c>
      <c r="G10" s="187">
        <v>7505.892</v>
      </c>
      <c r="H10" s="194">
        <f t="shared" si="0"/>
        <v>0.9622938461538462</v>
      </c>
    </row>
    <row r="11" spans="1:11" s="36" customFormat="1" ht="14.25" customHeight="1">
      <c r="A11" s="192">
        <v>2</v>
      </c>
      <c r="B11" s="193" t="s">
        <v>102</v>
      </c>
      <c r="C11" s="187">
        <v>176701</v>
      </c>
      <c r="D11" s="187">
        <v>176701</v>
      </c>
      <c r="E11" s="187">
        <v>36864</v>
      </c>
      <c r="F11" s="187">
        <v>36864</v>
      </c>
      <c r="G11" s="187">
        <v>36206.457</v>
      </c>
      <c r="H11" s="194">
        <f t="shared" si="0"/>
        <v>0.9821630045572918</v>
      </c>
      <c r="K11" s="37"/>
    </row>
    <row r="12" spans="1:11" s="38" customFormat="1" ht="15">
      <c r="A12" s="192">
        <v>3</v>
      </c>
      <c r="B12" s="193" t="s">
        <v>103</v>
      </c>
      <c r="C12" s="187">
        <v>333172</v>
      </c>
      <c r="D12" s="187">
        <v>333172</v>
      </c>
      <c r="E12" s="187">
        <v>75605</v>
      </c>
      <c r="F12" s="187">
        <v>75605</v>
      </c>
      <c r="G12" s="187">
        <v>69463.2608</v>
      </c>
      <c r="H12" s="194">
        <f t="shared" si="0"/>
        <v>0.9187654361484029</v>
      </c>
      <c r="I12" s="36"/>
      <c r="J12" s="36"/>
      <c r="K12" s="37"/>
    </row>
    <row r="13" spans="1:11" s="38" customFormat="1" ht="15">
      <c r="A13" s="192">
        <v>4</v>
      </c>
      <c r="B13" s="193" t="s">
        <v>104</v>
      </c>
      <c r="C13" s="187">
        <v>133286</v>
      </c>
      <c r="D13" s="187">
        <v>133286</v>
      </c>
      <c r="E13" s="187">
        <v>30261</v>
      </c>
      <c r="F13" s="187">
        <v>30261</v>
      </c>
      <c r="G13" s="187">
        <v>30116.665100000002</v>
      </c>
      <c r="H13" s="194">
        <f t="shared" si="0"/>
        <v>0.9952303327715543</v>
      </c>
      <c r="I13" s="36"/>
      <c r="J13" s="36"/>
      <c r="K13" s="37"/>
    </row>
    <row r="14" spans="1:11" s="38" customFormat="1" ht="15">
      <c r="A14" s="192">
        <v>5</v>
      </c>
      <c r="B14" s="193" t="s">
        <v>105</v>
      </c>
      <c r="C14" s="187">
        <v>24089</v>
      </c>
      <c r="D14" s="187">
        <v>24089</v>
      </c>
      <c r="E14" s="187">
        <v>5145</v>
      </c>
      <c r="F14" s="187">
        <v>5145</v>
      </c>
      <c r="G14" s="187">
        <v>5070.281599999999</v>
      </c>
      <c r="H14" s="194">
        <f t="shared" si="0"/>
        <v>0.9854774732750242</v>
      </c>
      <c r="I14" s="36"/>
      <c r="J14" s="36"/>
      <c r="K14" s="37"/>
    </row>
    <row r="15" spans="1:11" s="38" customFormat="1" ht="15">
      <c r="A15" s="192">
        <v>6</v>
      </c>
      <c r="B15" s="193" t="s">
        <v>93</v>
      </c>
      <c r="C15" s="187">
        <v>10491</v>
      </c>
      <c r="D15" s="187">
        <v>10491</v>
      </c>
      <c r="E15" s="187">
        <v>2830</v>
      </c>
      <c r="F15" s="187">
        <v>2830</v>
      </c>
      <c r="G15" s="187">
        <v>2826.2137799999996</v>
      </c>
      <c r="H15" s="194">
        <f t="shared" si="0"/>
        <v>0.9986621130742048</v>
      </c>
      <c r="I15" s="36"/>
      <c r="J15" s="36"/>
      <c r="K15" s="37" t="s">
        <v>160</v>
      </c>
    </row>
    <row r="16" spans="1:11" s="38" customFormat="1" ht="15">
      <c r="A16" s="192">
        <v>7</v>
      </c>
      <c r="B16" s="193" t="s">
        <v>94</v>
      </c>
      <c r="C16" s="187">
        <v>297982</v>
      </c>
      <c r="D16" s="187">
        <v>297982</v>
      </c>
      <c r="E16" s="187">
        <v>75613</v>
      </c>
      <c r="F16" s="187">
        <v>75613</v>
      </c>
      <c r="G16" s="187">
        <v>67231.052</v>
      </c>
      <c r="H16" s="194">
        <f t="shared" si="0"/>
        <v>0.8891467340272174</v>
      </c>
      <c r="I16" s="36"/>
      <c r="J16" s="36"/>
      <c r="K16" s="37"/>
    </row>
    <row r="17" spans="1:11" s="38" customFormat="1" ht="15">
      <c r="A17" s="192">
        <v>8</v>
      </c>
      <c r="B17" s="193" t="s">
        <v>106</v>
      </c>
      <c r="C17" s="187">
        <v>50533</v>
      </c>
      <c r="D17" s="187">
        <v>50533</v>
      </c>
      <c r="E17" s="187">
        <v>12608</v>
      </c>
      <c r="F17" s="187">
        <v>12608</v>
      </c>
      <c r="G17" s="187">
        <v>12176.31</v>
      </c>
      <c r="H17" s="194">
        <f t="shared" si="0"/>
        <v>0.9657606281725888</v>
      </c>
      <c r="I17" s="36"/>
      <c r="J17" s="36"/>
      <c r="K17" s="37"/>
    </row>
    <row r="18" spans="1:11" s="38" customFormat="1" ht="15">
      <c r="A18" s="192">
        <v>9</v>
      </c>
      <c r="B18" s="193" t="s">
        <v>95</v>
      </c>
      <c r="C18" s="187">
        <v>18500</v>
      </c>
      <c r="D18" s="187">
        <v>18500</v>
      </c>
      <c r="E18" s="187">
        <v>4620</v>
      </c>
      <c r="F18" s="187">
        <v>4620</v>
      </c>
      <c r="G18" s="187">
        <v>4566.61175</v>
      </c>
      <c r="H18" s="194">
        <f t="shared" si="0"/>
        <v>0.9884441017316017</v>
      </c>
      <c r="I18" s="36"/>
      <c r="J18" s="36"/>
      <c r="K18" s="37"/>
    </row>
    <row r="19" spans="1:11" s="38" customFormat="1" ht="30">
      <c r="A19" s="192">
        <v>10</v>
      </c>
      <c r="B19" s="193" t="s">
        <v>107</v>
      </c>
      <c r="C19" s="187">
        <v>21196</v>
      </c>
      <c r="D19" s="187">
        <v>21196</v>
      </c>
      <c r="E19" s="187">
        <v>5348</v>
      </c>
      <c r="F19" s="187">
        <v>5348</v>
      </c>
      <c r="G19" s="187">
        <v>5319.72755</v>
      </c>
      <c r="H19" s="194">
        <f t="shared" si="0"/>
        <v>0.9947134536275243</v>
      </c>
      <c r="I19" s="36"/>
      <c r="J19" s="36"/>
      <c r="K19" s="37"/>
    </row>
    <row r="20" spans="1:11" s="38" customFormat="1" ht="15">
      <c r="A20" s="192">
        <v>11</v>
      </c>
      <c r="B20" s="193" t="s">
        <v>108</v>
      </c>
      <c r="C20" s="187">
        <v>12734</v>
      </c>
      <c r="D20" s="187">
        <v>12734</v>
      </c>
      <c r="E20" s="187">
        <v>3058</v>
      </c>
      <c r="F20" s="187">
        <v>3058</v>
      </c>
      <c r="G20" s="187">
        <v>3038.561</v>
      </c>
      <c r="H20" s="194">
        <f t="shared" si="0"/>
        <v>0.9936432308698496</v>
      </c>
      <c r="I20" s="36"/>
      <c r="J20" s="36"/>
      <c r="K20" s="37"/>
    </row>
    <row r="21" spans="1:11" s="38" customFormat="1" ht="15">
      <c r="A21" s="192">
        <v>13</v>
      </c>
      <c r="B21" s="193" t="s">
        <v>96</v>
      </c>
      <c r="C21" s="187">
        <v>488207</v>
      </c>
      <c r="D21" s="187">
        <v>488207</v>
      </c>
      <c r="E21" s="187">
        <v>107012</v>
      </c>
      <c r="F21" s="187">
        <v>107012</v>
      </c>
      <c r="G21" s="187">
        <v>104800.83476000001</v>
      </c>
      <c r="H21" s="194">
        <f t="shared" si="0"/>
        <v>0.9793372216200054</v>
      </c>
      <c r="I21" s="36"/>
      <c r="J21" s="36"/>
      <c r="K21" s="37"/>
    </row>
    <row r="22" spans="1:11" s="38" customFormat="1" ht="15">
      <c r="A22" s="192">
        <v>14</v>
      </c>
      <c r="B22" s="193" t="s">
        <v>97</v>
      </c>
      <c r="C22" s="187">
        <v>526752</v>
      </c>
      <c r="D22" s="187">
        <v>526752</v>
      </c>
      <c r="E22" s="187">
        <v>125900</v>
      </c>
      <c r="F22" s="187">
        <v>125900</v>
      </c>
      <c r="G22" s="187">
        <v>124589.77096</v>
      </c>
      <c r="H22" s="194">
        <f t="shared" si="0"/>
        <v>0.989593097378872</v>
      </c>
      <c r="I22" s="36"/>
      <c r="J22" s="36"/>
      <c r="K22" s="37"/>
    </row>
    <row r="23" spans="1:11" s="38" customFormat="1" ht="35.25" customHeight="1">
      <c r="A23" s="192">
        <v>15</v>
      </c>
      <c r="B23" s="193" t="s">
        <v>154</v>
      </c>
      <c r="C23" s="187">
        <v>84043</v>
      </c>
      <c r="D23" s="187">
        <v>84043</v>
      </c>
      <c r="E23" s="187">
        <v>20060</v>
      </c>
      <c r="F23" s="187">
        <v>20060</v>
      </c>
      <c r="G23" s="187">
        <v>19283.39408</v>
      </c>
      <c r="H23" s="194">
        <f t="shared" si="0"/>
        <v>0.9612858464606181</v>
      </c>
      <c r="I23" s="36"/>
      <c r="J23" s="36"/>
      <c r="K23" s="37"/>
    </row>
    <row r="24" spans="1:11" s="38" customFormat="1" ht="15">
      <c r="A24" s="192">
        <v>16</v>
      </c>
      <c r="B24" s="193" t="s">
        <v>155</v>
      </c>
      <c r="C24" s="187">
        <v>3084595</v>
      </c>
      <c r="D24" s="187">
        <v>3084595</v>
      </c>
      <c r="E24" s="187">
        <v>764648</v>
      </c>
      <c r="F24" s="187">
        <v>764648</v>
      </c>
      <c r="G24" s="187">
        <v>757482.29296</v>
      </c>
      <c r="H24" s="194">
        <f t="shared" si="0"/>
        <v>0.9906287506931294</v>
      </c>
      <c r="I24" s="36"/>
      <c r="J24" s="36"/>
      <c r="K24" s="37"/>
    </row>
    <row r="25" spans="1:11" s="38" customFormat="1" ht="21.75" customHeight="1">
      <c r="A25" s="192">
        <v>17</v>
      </c>
      <c r="B25" s="193" t="s">
        <v>109</v>
      </c>
      <c r="C25" s="187">
        <v>2643373</v>
      </c>
      <c r="D25" s="187">
        <v>2643373</v>
      </c>
      <c r="E25" s="187">
        <v>672000</v>
      </c>
      <c r="F25" s="187">
        <v>672000</v>
      </c>
      <c r="G25" s="187">
        <v>667552.15046</v>
      </c>
      <c r="H25" s="194">
        <f t="shared" si="0"/>
        <v>0.993381176279762</v>
      </c>
      <c r="I25" s="36"/>
      <c r="J25" s="36"/>
      <c r="K25" s="37"/>
    </row>
    <row r="26" spans="1:11" s="38" customFormat="1" ht="15">
      <c r="A26" s="192">
        <v>18</v>
      </c>
      <c r="B26" s="193" t="s">
        <v>110</v>
      </c>
      <c r="C26" s="187">
        <v>6700000</v>
      </c>
      <c r="D26" s="187">
        <v>6700000</v>
      </c>
      <c r="E26" s="187">
        <v>1718808</v>
      </c>
      <c r="F26" s="187">
        <v>1718808</v>
      </c>
      <c r="G26" s="187">
        <v>1691361.65419</v>
      </c>
      <c r="H26" s="194">
        <f t="shared" si="0"/>
        <v>0.9840317558389302</v>
      </c>
      <c r="I26" s="36"/>
      <c r="J26" s="36"/>
      <c r="K26" s="37"/>
    </row>
    <row r="27" spans="1:11" s="38" customFormat="1" ht="15">
      <c r="A27" s="192">
        <v>19</v>
      </c>
      <c r="B27" s="193" t="s">
        <v>98</v>
      </c>
      <c r="C27" s="187">
        <v>12748686</v>
      </c>
      <c r="D27" s="187">
        <v>12748686</v>
      </c>
      <c r="E27" s="187">
        <v>3152880</v>
      </c>
      <c r="F27" s="187">
        <v>3152880</v>
      </c>
      <c r="G27" s="187">
        <v>3139496.34922</v>
      </c>
      <c r="H27" s="194">
        <f t="shared" si="0"/>
        <v>0.9957551030232676</v>
      </c>
      <c r="I27" s="36"/>
      <c r="J27" s="36"/>
      <c r="K27" s="37"/>
    </row>
    <row r="28" spans="1:11" s="38" customFormat="1" ht="15">
      <c r="A28" s="192">
        <v>20</v>
      </c>
      <c r="B28" s="193" t="s">
        <v>133</v>
      </c>
      <c r="C28" s="187">
        <v>387282</v>
      </c>
      <c r="D28" s="187">
        <v>387282</v>
      </c>
      <c r="E28" s="187">
        <v>95699</v>
      </c>
      <c r="F28" s="187">
        <v>95699</v>
      </c>
      <c r="G28" s="187">
        <v>93545.80532</v>
      </c>
      <c r="H28" s="194">
        <f t="shared" si="0"/>
        <v>0.9775003429502921</v>
      </c>
      <c r="I28" s="36"/>
      <c r="J28" s="36"/>
      <c r="K28" s="37"/>
    </row>
    <row r="29" spans="1:11" s="38" customFormat="1" ht="15">
      <c r="A29" s="192">
        <v>21</v>
      </c>
      <c r="B29" s="193" t="s">
        <v>111</v>
      </c>
      <c r="C29" s="187">
        <v>13829</v>
      </c>
      <c r="D29" s="187">
        <v>13829</v>
      </c>
      <c r="E29" s="187">
        <v>3891</v>
      </c>
      <c r="F29" s="187">
        <v>3891</v>
      </c>
      <c r="G29" s="187">
        <v>3773.79379</v>
      </c>
      <c r="H29" s="194">
        <f t="shared" si="0"/>
        <v>0.9698776124389618</v>
      </c>
      <c r="I29" s="36"/>
      <c r="J29" s="36"/>
      <c r="K29" s="37"/>
    </row>
    <row r="30" spans="1:11" s="38" customFormat="1" ht="19.5" customHeight="1">
      <c r="A30" s="192">
        <v>22</v>
      </c>
      <c r="B30" s="193" t="s">
        <v>112</v>
      </c>
      <c r="C30" s="187">
        <v>674170</v>
      </c>
      <c r="D30" s="187">
        <v>674170</v>
      </c>
      <c r="E30" s="187">
        <v>165175</v>
      </c>
      <c r="F30" s="187">
        <v>165175</v>
      </c>
      <c r="G30" s="187">
        <v>164348.70030000003</v>
      </c>
      <c r="H30" s="194">
        <f t="shared" si="0"/>
        <v>0.9949974287876496</v>
      </c>
      <c r="I30" s="36"/>
      <c r="J30" s="36"/>
      <c r="K30" s="37"/>
    </row>
    <row r="31" spans="1:11" s="38" customFormat="1" ht="15">
      <c r="A31" s="192">
        <v>23</v>
      </c>
      <c r="B31" s="193" t="s">
        <v>134</v>
      </c>
      <c r="C31" s="187">
        <v>319815</v>
      </c>
      <c r="D31" s="187">
        <v>319815</v>
      </c>
      <c r="E31" s="187">
        <v>85399</v>
      </c>
      <c r="F31" s="187">
        <v>85399</v>
      </c>
      <c r="G31" s="187">
        <v>78940.16</v>
      </c>
      <c r="H31" s="194">
        <f t="shared" si="0"/>
        <v>0.9243686694223586</v>
      </c>
      <c r="I31" s="36"/>
      <c r="J31" s="36"/>
      <c r="K31" s="37"/>
    </row>
    <row r="32" spans="1:11" s="38" customFormat="1" ht="18" customHeight="1">
      <c r="A32" s="192">
        <v>24</v>
      </c>
      <c r="B32" s="193" t="s">
        <v>156</v>
      </c>
      <c r="C32" s="187">
        <v>62113</v>
      </c>
      <c r="D32" s="187">
        <v>62113</v>
      </c>
      <c r="E32" s="187">
        <v>13874</v>
      </c>
      <c r="F32" s="187">
        <v>13874</v>
      </c>
      <c r="G32" s="187">
        <v>13731.67716</v>
      </c>
      <c r="H32" s="194">
        <f t="shared" si="0"/>
        <v>0.9897417586853106</v>
      </c>
      <c r="I32" s="36"/>
      <c r="J32" s="36"/>
      <c r="K32" s="37"/>
    </row>
    <row r="33" spans="1:11" s="38" customFormat="1" ht="15">
      <c r="A33" s="192">
        <v>25</v>
      </c>
      <c r="B33" s="193" t="s">
        <v>164</v>
      </c>
      <c r="C33" s="187">
        <v>20031056</v>
      </c>
      <c r="D33" s="187">
        <v>20031056</v>
      </c>
      <c r="E33" s="187">
        <v>5048000</v>
      </c>
      <c r="F33" s="187">
        <v>5048000</v>
      </c>
      <c r="G33" s="187">
        <v>5010626.77006</v>
      </c>
      <c r="H33" s="194">
        <f t="shared" si="0"/>
        <v>0.9925964283003169</v>
      </c>
      <c r="I33" s="36"/>
      <c r="J33" s="36"/>
      <c r="K33" s="37"/>
    </row>
    <row r="34" spans="1:11" s="38" customFormat="1" ht="15">
      <c r="A34" s="192">
        <v>26</v>
      </c>
      <c r="B34" s="193" t="s">
        <v>113</v>
      </c>
      <c r="C34" s="187">
        <v>2315107</v>
      </c>
      <c r="D34" s="187">
        <v>2315107</v>
      </c>
      <c r="E34" s="187">
        <v>628000</v>
      </c>
      <c r="F34" s="187">
        <v>628000</v>
      </c>
      <c r="G34" s="187">
        <v>611521.5345800001</v>
      </c>
      <c r="H34" s="194">
        <f t="shared" si="0"/>
        <v>0.9737604053821658</v>
      </c>
      <c r="I34" s="36"/>
      <c r="J34" s="36"/>
      <c r="K34" s="37"/>
    </row>
    <row r="35" spans="1:11" s="38" customFormat="1" ht="15">
      <c r="A35" s="192">
        <v>27</v>
      </c>
      <c r="B35" s="193" t="s">
        <v>135</v>
      </c>
      <c r="C35" s="187">
        <v>32926</v>
      </c>
      <c r="D35" s="187">
        <v>32926</v>
      </c>
      <c r="E35" s="187">
        <v>8271</v>
      </c>
      <c r="F35" s="187">
        <v>8271</v>
      </c>
      <c r="G35" s="187">
        <v>8172.13142</v>
      </c>
      <c r="H35" s="194">
        <f t="shared" si="0"/>
        <v>0.9880463571514931</v>
      </c>
      <c r="I35" s="36"/>
      <c r="J35" s="36"/>
      <c r="K35" s="37"/>
    </row>
    <row r="36" spans="1:11" s="38" customFormat="1" ht="15">
      <c r="A36" s="192">
        <v>29</v>
      </c>
      <c r="B36" s="193" t="s">
        <v>99</v>
      </c>
      <c r="C36" s="187">
        <v>1346405</v>
      </c>
      <c r="D36" s="187">
        <v>1346405</v>
      </c>
      <c r="E36" s="187">
        <v>311446</v>
      </c>
      <c r="F36" s="187">
        <v>311446</v>
      </c>
      <c r="G36" s="187">
        <v>306827.24132</v>
      </c>
      <c r="H36" s="194">
        <f t="shared" si="0"/>
        <v>0.9851699534429723</v>
      </c>
      <c r="I36" s="36"/>
      <c r="J36" s="36"/>
      <c r="K36" s="37"/>
    </row>
    <row r="37" spans="1:11" s="38" customFormat="1" ht="15">
      <c r="A37" s="192">
        <v>30</v>
      </c>
      <c r="B37" s="193" t="s">
        <v>114</v>
      </c>
      <c r="C37" s="187">
        <v>12571</v>
      </c>
      <c r="D37" s="187">
        <v>12571</v>
      </c>
      <c r="E37" s="187">
        <v>3099</v>
      </c>
      <c r="F37" s="187">
        <v>3099</v>
      </c>
      <c r="G37" s="187">
        <v>3060.143</v>
      </c>
      <c r="H37" s="194">
        <f t="shared" si="0"/>
        <v>0.987461439173927</v>
      </c>
      <c r="I37" s="36"/>
      <c r="J37" s="36"/>
      <c r="K37" s="37"/>
    </row>
    <row r="38" spans="1:11" s="38" customFormat="1" ht="15">
      <c r="A38" s="192">
        <v>31</v>
      </c>
      <c r="B38" s="193" t="s">
        <v>115</v>
      </c>
      <c r="C38" s="187">
        <v>1522500</v>
      </c>
      <c r="D38" s="187">
        <v>1522500</v>
      </c>
      <c r="E38" s="187">
        <v>392300</v>
      </c>
      <c r="F38" s="187">
        <v>392300</v>
      </c>
      <c r="G38" s="187">
        <v>392104.21908</v>
      </c>
      <c r="H38" s="194">
        <f t="shared" si="0"/>
        <v>0.9995009408106041</v>
      </c>
      <c r="I38" s="36"/>
      <c r="J38" s="36"/>
      <c r="K38" s="37"/>
    </row>
    <row r="39" spans="1:11" s="38" customFormat="1" ht="15">
      <c r="A39" s="192">
        <v>32</v>
      </c>
      <c r="B39" s="193" t="s">
        <v>116</v>
      </c>
      <c r="C39" s="187">
        <v>245200</v>
      </c>
      <c r="D39" s="187">
        <v>245200</v>
      </c>
      <c r="E39" s="187">
        <v>64500</v>
      </c>
      <c r="F39" s="187">
        <v>64500</v>
      </c>
      <c r="G39" s="187">
        <v>64062.98108</v>
      </c>
      <c r="H39" s="194">
        <f t="shared" si="0"/>
        <v>0.993224512868217</v>
      </c>
      <c r="I39" s="36"/>
      <c r="J39" s="36"/>
      <c r="K39" s="37"/>
    </row>
    <row r="40" spans="1:11" s="38" customFormat="1" ht="15">
      <c r="A40" s="192">
        <v>33</v>
      </c>
      <c r="B40" s="193" t="s">
        <v>117</v>
      </c>
      <c r="C40" s="187">
        <v>212815</v>
      </c>
      <c r="D40" s="187">
        <v>212815</v>
      </c>
      <c r="E40" s="187">
        <v>53912</v>
      </c>
      <c r="F40" s="187">
        <v>53912</v>
      </c>
      <c r="G40" s="187">
        <v>51109.10233</v>
      </c>
      <c r="H40" s="194">
        <f t="shared" si="0"/>
        <v>0.9480097627615374</v>
      </c>
      <c r="I40" s="36"/>
      <c r="J40" s="36"/>
      <c r="K40" s="37"/>
    </row>
    <row r="41" spans="1:11" s="38" customFormat="1" ht="15">
      <c r="A41" s="192">
        <v>34</v>
      </c>
      <c r="B41" s="193" t="s">
        <v>118</v>
      </c>
      <c r="C41" s="187">
        <v>370934</v>
      </c>
      <c r="D41" s="187">
        <v>370934</v>
      </c>
      <c r="E41" s="187">
        <v>89169</v>
      </c>
      <c r="F41" s="187">
        <v>89169</v>
      </c>
      <c r="G41" s="187">
        <v>89168.99675</v>
      </c>
      <c r="H41" s="194">
        <f aca="true" t="shared" si="1" ref="H41:H61">G41/F41</f>
        <v>0.9999999635523557</v>
      </c>
      <c r="I41" s="36"/>
      <c r="J41" s="36"/>
      <c r="K41" s="37"/>
    </row>
    <row r="42" spans="1:11" s="38" customFormat="1" ht="30">
      <c r="A42" s="192">
        <v>35</v>
      </c>
      <c r="B42" s="193" t="s">
        <v>163</v>
      </c>
      <c r="C42" s="187">
        <v>130500</v>
      </c>
      <c r="D42" s="187">
        <v>130500</v>
      </c>
      <c r="E42" s="187">
        <v>35828</v>
      </c>
      <c r="F42" s="187">
        <v>35828</v>
      </c>
      <c r="G42" s="187">
        <v>39517.56411</v>
      </c>
      <c r="H42" s="194">
        <f>G42/F42</f>
        <v>1.1029799070559339</v>
      </c>
      <c r="I42" s="36"/>
      <c r="J42" s="36"/>
      <c r="K42" s="37"/>
    </row>
    <row r="43" spans="1:11" s="38" customFormat="1" ht="15">
      <c r="A43" s="192">
        <v>36</v>
      </c>
      <c r="B43" s="193" t="s">
        <v>162</v>
      </c>
      <c r="C43" s="187">
        <v>47552</v>
      </c>
      <c r="D43" s="187">
        <v>47552</v>
      </c>
      <c r="E43" s="187">
        <v>8487</v>
      </c>
      <c r="F43" s="187">
        <v>8487</v>
      </c>
      <c r="G43" s="187">
        <v>1530.214</v>
      </c>
      <c r="H43" s="194">
        <f t="shared" si="1"/>
        <v>0.1803009308353953</v>
      </c>
      <c r="I43" s="36"/>
      <c r="J43" s="36"/>
      <c r="K43" s="37"/>
    </row>
    <row r="44" spans="1:11" s="38" customFormat="1" ht="15">
      <c r="A44" s="192">
        <v>37</v>
      </c>
      <c r="B44" s="193" t="s">
        <v>119</v>
      </c>
      <c r="C44" s="187">
        <v>250020</v>
      </c>
      <c r="D44" s="187">
        <v>250020</v>
      </c>
      <c r="E44" s="187">
        <v>66760</v>
      </c>
      <c r="F44" s="187">
        <v>66760</v>
      </c>
      <c r="G44" s="187">
        <v>66203.333</v>
      </c>
      <c r="H44" s="194">
        <f t="shared" si="1"/>
        <v>0.9916616686638705</v>
      </c>
      <c r="I44" s="36"/>
      <c r="J44" s="36"/>
      <c r="K44" s="37"/>
    </row>
    <row r="45" spans="1:11" s="38" customFormat="1" ht="30">
      <c r="A45" s="192">
        <v>38</v>
      </c>
      <c r="B45" s="193" t="s">
        <v>120</v>
      </c>
      <c r="C45" s="187">
        <v>31688</v>
      </c>
      <c r="D45" s="187">
        <v>31688</v>
      </c>
      <c r="E45" s="187">
        <v>8259</v>
      </c>
      <c r="F45" s="187">
        <v>8259</v>
      </c>
      <c r="G45" s="187">
        <v>8110.124</v>
      </c>
      <c r="H45" s="194">
        <f t="shared" si="1"/>
        <v>0.9819740888727448</v>
      </c>
      <c r="I45" s="36"/>
      <c r="J45" s="36"/>
      <c r="K45" s="37"/>
    </row>
    <row r="46" spans="1:11" s="38" customFormat="1" ht="60">
      <c r="A46" s="192">
        <v>39</v>
      </c>
      <c r="B46" s="193" t="s">
        <v>121</v>
      </c>
      <c r="C46" s="187">
        <v>2667</v>
      </c>
      <c r="D46" s="187">
        <v>2667</v>
      </c>
      <c r="E46" s="187">
        <v>717</v>
      </c>
      <c r="F46" s="187">
        <v>717</v>
      </c>
      <c r="G46" s="187">
        <v>696.50036</v>
      </c>
      <c r="H46" s="194">
        <f t="shared" si="1"/>
        <v>0.9714091492329149</v>
      </c>
      <c r="I46" s="36"/>
      <c r="J46" s="36"/>
      <c r="K46" s="37"/>
    </row>
    <row r="47" spans="1:11" s="38" customFormat="1" ht="30.75" customHeight="1">
      <c r="A47" s="192">
        <v>41</v>
      </c>
      <c r="B47" s="193" t="s">
        <v>122</v>
      </c>
      <c r="C47" s="187">
        <v>8893</v>
      </c>
      <c r="D47" s="187">
        <v>8893</v>
      </c>
      <c r="E47" s="187">
        <v>2237</v>
      </c>
      <c r="F47" s="187">
        <v>2237</v>
      </c>
      <c r="G47" s="187">
        <v>2231.94</v>
      </c>
      <c r="H47" s="194">
        <f t="shared" si="1"/>
        <v>0.9977380420205633</v>
      </c>
      <c r="I47" s="36"/>
      <c r="J47" s="36"/>
      <c r="K47" s="37"/>
    </row>
    <row r="48" spans="1:11" s="38" customFormat="1" ht="30">
      <c r="A48" s="192">
        <v>42</v>
      </c>
      <c r="B48" s="193" t="s">
        <v>123</v>
      </c>
      <c r="C48" s="187">
        <v>7316</v>
      </c>
      <c r="D48" s="187">
        <v>7316</v>
      </c>
      <c r="E48" s="187">
        <v>1871</v>
      </c>
      <c r="F48" s="187">
        <v>1871</v>
      </c>
      <c r="G48" s="187">
        <v>1858.8193700000002</v>
      </c>
      <c r="H48" s="194">
        <f t="shared" si="1"/>
        <v>0.9934897755211118</v>
      </c>
      <c r="I48" s="36"/>
      <c r="J48" s="36"/>
      <c r="K48" s="37"/>
    </row>
    <row r="49" spans="1:11" s="38" customFormat="1" ht="15">
      <c r="A49" s="192">
        <v>43</v>
      </c>
      <c r="B49" s="193" t="s">
        <v>124</v>
      </c>
      <c r="C49" s="187">
        <v>22119</v>
      </c>
      <c r="D49" s="187">
        <v>22119</v>
      </c>
      <c r="E49" s="187">
        <v>5620</v>
      </c>
      <c r="F49" s="187">
        <v>5620</v>
      </c>
      <c r="G49" s="187">
        <v>5555.867</v>
      </c>
      <c r="H49" s="194">
        <f t="shared" si="1"/>
        <v>0.9885884341637011</v>
      </c>
      <c r="I49" s="36"/>
      <c r="J49" s="36"/>
      <c r="K49" s="37"/>
    </row>
    <row r="50" spans="1:11" s="38" customFormat="1" ht="15">
      <c r="A50" s="192">
        <v>44</v>
      </c>
      <c r="B50" s="193" t="s">
        <v>125</v>
      </c>
      <c r="C50" s="187">
        <v>15210</v>
      </c>
      <c r="D50" s="187">
        <v>15210</v>
      </c>
      <c r="E50" s="187">
        <v>3748</v>
      </c>
      <c r="F50" s="187">
        <v>3748</v>
      </c>
      <c r="G50" s="187">
        <v>3643.24052</v>
      </c>
      <c r="H50" s="194">
        <f t="shared" si="1"/>
        <v>0.9720492315901814</v>
      </c>
      <c r="I50" s="36"/>
      <c r="J50" s="36"/>
      <c r="K50" s="37"/>
    </row>
    <row r="51" spans="1:11" s="38" customFormat="1" ht="15">
      <c r="A51" s="192">
        <v>47</v>
      </c>
      <c r="B51" s="193" t="s">
        <v>100</v>
      </c>
      <c r="C51" s="187">
        <v>95143</v>
      </c>
      <c r="D51" s="187">
        <v>95143</v>
      </c>
      <c r="E51" s="187">
        <v>21616</v>
      </c>
      <c r="F51" s="187">
        <v>21616</v>
      </c>
      <c r="G51" s="187">
        <v>21405.7212</v>
      </c>
      <c r="H51" s="194">
        <f t="shared" si="1"/>
        <v>0.9902720762398224</v>
      </c>
      <c r="I51" s="36"/>
      <c r="J51" s="36"/>
      <c r="K51" s="37"/>
    </row>
    <row r="52" spans="1:11" s="38" customFormat="1" ht="24.75" customHeight="1">
      <c r="A52" s="192">
        <v>48</v>
      </c>
      <c r="B52" s="193" t="s">
        <v>126</v>
      </c>
      <c r="C52" s="187">
        <v>49888</v>
      </c>
      <c r="D52" s="187">
        <v>49888</v>
      </c>
      <c r="E52" s="187">
        <v>13806</v>
      </c>
      <c r="F52" s="187">
        <v>13806</v>
      </c>
      <c r="G52" s="187">
        <v>12940.83606</v>
      </c>
      <c r="H52" s="194">
        <f t="shared" si="1"/>
        <v>0.9373342068665798</v>
      </c>
      <c r="I52" s="36"/>
      <c r="J52" s="36"/>
      <c r="K52" s="37"/>
    </row>
    <row r="53" spans="1:11" s="38" customFormat="1" ht="30">
      <c r="A53" s="192">
        <v>50</v>
      </c>
      <c r="B53" s="193" t="s">
        <v>127</v>
      </c>
      <c r="C53" s="187">
        <v>4059</v>
      </c>
      <c r="D53" s="187">
        <v>4059</v>
      </c>
      <c r="E53" s="187">
        <v>932</v>
      </c>
      <c r="F53" s="187">
        <v>932</v>
      </c>
      <c r="G53" s="187">
        <v>921.894</v>
      </c>
      <c r="H53" s="194">
        <f t="shared" si="1"/>
        <v>0.989156652360515</v>
      </c>
      <c r="I53" s="36"/>
      <c r="J53" s="36"/>
      <c r="K53" s="37"/>
    </row>
    <row r="54" spans="1:13" s="38" customFormat="1" ht="15">
      <c r="A54" s="195">
        <v>51</v>
      </c>
      <c r="B54" s="193" t="s">
        <v>128</v>
      </c>
      <c r="C54" s="187">
        <v>7254</v>
      </c>
      <c r="D54" s="187">
        <v>7254</v>
      </c>
      <c r="E54" s="187">
        <v>1573</v>
      </c>
      <c r="F54" s="187">
        <v>1573</v>
      </c>
      <c r="G54" s="187">
        <v>1544.357</v>
      </c>
      <c r="H54" s="194">
        <f t="shared" si="1"/>
        <v>0.9817908455181182</v>
      </c>
      <c r="I54" s="36"/>
      <c r="J54" s="36"/>
      <c r="K54" s="37"/>
      <c r="L54" s="39"/>
      <c r="M54" s="39"/>
    </row>
    <row r="55" spans="1:13" s="38" customFormat="1" ht="30">
      <c r="A55" s="192">
        <v>52</v>
      </c>
      <c r="B55" s="196" t="s">
        <v>129</v>
      </c>
      <c r="C55" s="187">
        <v>12581</v>
      </c>
      <c r="D55" s="187">
        <v>12581</v>
      </c>
      <c r="E55" s="187">
        <v>3293</v>
      </c>
      <c r="F55" s="187">
        <v>3293</v>
      </c>
      <c r="G55" s="187">
        <v>3247.447</v>
      </c>
      <c r="H55" s="194">
        <f t="shared" si="1"/>
        <v>0.9861667172790769</v>
      </c>
      <c r="I55" s="36"/>
      <c r="J55" s="36"/>
      <c r="K55" s="37"/>
      <c r="L55" s="39"/>
      <c r="M55" s="39"/>
    </row>
    <row r="56" spans="1:13" s="38" customFormat="1" ht="27" customHeight="1">
      <c r="A56" s="195">
        <v>53</v>
      </c>
      <c r="B56" s="193" t="s">
        <v>84</v>
      </c>
      <c r="C56" s="187">
        <v>15218</v>
      </c>
      <c r="D56" s="187">
        <v>15218</v>
      </c>
      <c r="E56" s="187">
        <v>3611</v>
      </c>
      <c r="F56" s="187">
        <v>3611</v>
      </c>
      <c r="G56" s="187">
        <v>3547.57309</v>
      </c>
      <c r="H56" s="194">
        <f t="shared" si="1"/>
        <v>0.9824350844641373</v>
      </c>
      <c r="I56" s="36"/>
      <c r="J56" s="36"/>
      <c r="K56" s="37"/>
      <c r="L56" s="40"/>
      <c r="M56" s="40"/>
    </row>
    <row r="57" spans="1:32" ht="31.5" customHeight="1">
      <c r="A57" s="192">
        <v>54</v>
      </c>
      <c r="B57" s="196" t="s">
        <v>157</v>
      </c>
      <c r="C57" s="186">
        <v>118173</v>
      </c>
      <c r="D57" s="186">
        <v>118173</v>
      </c>
      <c r="E57" s="186">
        <v>22912</v>
      </c>
      <c r="F57" s="186">
        <v>22912</v>
      </c>
      <c r="G57" s="186">
        <v>21336.09006</v>
      </c>
      <c r="H57" s="194">
        <f t="shared" si="1"/>
        <v>0.9312190144902234</v>
      </c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</row>
    <row r="58" spans="1:32" ht="12" customHeight="1">
      <c r="A58" s="195">
        <v>55</v>
      </c>
      <c r="B58" s="193" t="s">
        <v>130</v>
      </c>
      <c r="C58" s="186">
        <v>18469</v>
      </c>
      <c r="D58" s="186">
        <v>18469</v>
      </c>
      <c r="E58" s="186">
        <v>4648</v>
      </c>
      <c r="F58" s="186">
        <v>4648</v>
      </c>
      <c r="G58" s="186">
        <v>4628.581450000001</v>
      </c>
      <c r="H58" s="194">
        <f t="shared" si="1"/>
        <v>0.9958221708261619</v>
      </c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</row>
    <row r="59" spans="1:32" ht="15">
      <c r="A59" s="195">
        <v>57</v>
      </c>
      <c r="B59" s="193" t="s">
        <v>136</v>
      </c>
      <c r="C59" s="186">
        <v>34167</v>
      </c>
      <c r="D59" s="186">
        <v>34167</v>
      </c>
      <c r="E59" s="186">
        <v>7815</v>
      </c>
      <c r="F59" s="186">
        <v>7815</v>
      </c>
      <c r="G59" s="186">
        <v>7686.51092</v>
      </c>
      <c r="H59" s="194">
        <f t="shared" si="1"/>
        <v>0.9835586589891234</v>
      </c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</row>
    <row r="60" spans="1:32" ht="30">
      <c r="A60" s="192">
        <v>58</v>
      </c>
      <c r="B60" s="196" t="s">
        <v>131</v>
      </c>
      <c r="C60" s="186">
        <v>2377</v>
      </c>
      <c r="D60" s="186">
        <v>2377</v>
      </c>
      <c r="E60" s="186">
        <v>636</v>
      </c>
      <c r="F60" s="186">
        <v>636</v>
      </c>
      <c r="G60" s="186">
        <v>392.17595</v>
      </c>
      <c r="H60" s="194">
        <f t="shared" si="1"/>
        <v>0.6166288522012578</v>
      </c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spans="1:32" ht="12" customHeight="1">
      <c r="A61" s="221">
        <v>61</v>
      </c>
      <c r="B61" s="222" t="s">
        <v>161</v>
      </c>
      <c r="C61" s="223">
        <v>27687</v>
      </c>
      <c r="D61" s="223">
        <v>27687</v>
      </c>
      <c r="E61" s="223">
        <v>3550</v>
      </c>
      <c r="F61" s="223">
        <v>3550</v>
      </c>
      <c r="G61" s="223">
        <v>0</v>
      </c>
      <c r="H61" s="224">
        <f t="shared" si="1"/>
        <v>0</v>
      </c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</row>
    <row r="62" spans="1:32" ht="12" customHeight="1">
      <c r="A62" s="225" t="s">
        <v>165</v>
      </c>
      <c r="B62" s="38"/>
      <c r="C62" s="52"/>
      <c r="D62" s="52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</row>
    <row r="63" spans="1:32" ht="12" customHeight="1">
      <c r="A63" s="38"/>
      <c r="B63" s="38"/>
      <c r="C63" s="52"/>
      <c r="D63" s="52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</row>
    <row r="64" spans="1:32" ht="12" customHeight="1">
      <c r="A64" s="38"/>
      <c r="B64" s="38"/>
      <c r="C64" s="52"/>
      <c r="D64" s="52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</row>
    <row r="65" spans="1:32" ht="12" customHeight="1">
      <c r="A65" s="38"/>
      <c r="B65" s="38"/>
      <c r="C65" s="52"/>
      <c r="D65" s="52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</row>
    <row r="66" spans="1:32" ht="12" customHeight="1">
      <c r="A66" s="38"/>
      <c r="B66" s="38"/>
      <c r="C66" s="52"/>
      <c r="D66" s="52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</row>
    <row r="67" spans="1:32" ht="12" customHeight="1">
      <c r="A67" s="38"/>
      <c r="B67" s="38"/>
      <c r="C67" s="52"/>
      <c r="D67" s="52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</row>
    <row r="68" spans="1:32" ht="12" customHeight="1">
      <c r="A68" s="38"/>
      <c r="B68" s="38"/>
      <c r="C68" s="52"/>
      <c r="D68" s="52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</row>
    <row r="69" spans="1:32" ht="12" customHeight="1">
      <c r="A69" s="38"/>
      <c r="B69" s="38"/>
      <c r="C69" s="52"/>
      <c r="D69" s="52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</row>
    <row r="70" spans="1:32" ht="12" customHeight="1">
      <c r="A70" s="38"/>
      <c r="B70" s="38"/>
      <c r="C70" s="52"/>
      <c r="D70" s="52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</row>
    <row r="71" spans="1:32" ht="12" customHeight="1">
      <c r="A71" s="38"/>
      <c r="B71" s="38"/>
      <c r="C71" s="52"/>
      <c r="D71" s="52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</row>
    <row r="72" spans="1:32" ht="12" customHeight="1">
      <c r="A72" s="38"/>
      <c r="B72" s="38"/>
      <c r="C72" s="52"/>
      <c r="D72" s="52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</row>
    <row r="73" spans="1:32" ht="12" customHeight="1">
      <c r="A73" s="38"/>
      <c r="B73" s="38"/>
      <c r="C73" s="52"/>
      <c r="D73" s="52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</row>
    <row r="74" spans="1:32" ht="12" customHeight="1">
      <c r="A74" s="38"/>
      <c r="B74" s="38"/>
      <c r="C74" s="52"/>
      <c r="D74" s="52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</row>
    <row r="75" spans="1:32" ht="12" customHeight="1">
      <c r="A75" s="38"/>
      <c r="B75" s="38"/>
      <c r="C75" s="52"/>
      <c r="D75" s="52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</row>
    <row r="76" spans="1:32" ht="12" customHeight="1">
      <c r="A76" s="38"/>
      <c r="B76" s="38"/>
      <c r="C76" s="52"/>
      <c r="D76" s="52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</row>
    <row r="77" spans="1:32" ht="12" customHeight="1">
      <c r="A77" s="38"/>
      <c r="B77" s="38"/>
      <c r="C77" s="52"/>
      <c r="D77" s="52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</row>
    <row r="78" spans="1:32" ht="12" customHeight="1">
      <c r="A78" s="38"/>
      <c r="B78" s="38"/>
      <c r="C78" s="52"/>
      <c r="D78" s="52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</row>
    <row r="79" spans="1:32" ht="12" customHeight="1">
      <c r="A79" s="38"/>
      <c r="B79" s="38"/>
      <c r="C79" s="52"/>
      <c r="D79" s="52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</row>
    <row r="80" spans="1:32" ht="12" customHeight="1">
      <c r="A80" s="38"/>
      <c r="B80" s="38"/>
      <c r="C80" s="52"/>
      <c r="D80" s="52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</row>
    <row r="81" spans="1:32" ht="12" customHeight="1">
      <c r="A81" s="38"/>
      <c r="B81" s="38"/>
      <c r="C81" s="52"/>
      <c r="D81" s="52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</row>
    <row r="82" spans="1:32" ht="12" customHeight="1">
      <c r="A82" s="38"/>
      <c r="B82" s="38"/>
      <c r="C82" s="52"/>
      <c r="D82" s="52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</row>
    <row r="83" spans="1:32" ht="12" customHeight="1">
      <c r="A83" s="38"/>
      <c r="B83" s="38"/>
      <c r="C83" s="52"/>
      <c r="D83" s="52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</row>
    <row r="84" spans="1:32" ht="12" customHeight="1">
      <c r="A84" s="38"/>
      <c r="B84" s="38"/>
      <c r="C84" s="52"/>
      <c r="D84" s="52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</row>
    <row r="85" spans="1:32" ht="12" customHeight="1">
      <c r="A85" s="38"/>
      <c r="B85" s="38"/>
      <c r="C85" s="52"/>
      <c r="D85" s="52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</row>
    <row r="86" spans="1:32" ht="12" customHeight="1">
      <c r="A86" s="38"/>
      <c r="B86" s="38"/>
      <c r="C86" s="52"/>
      <c r="D86" s="52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</row>
    <row r="87" spans="1:32" ht="12" customHeight="1">
      <c r="A87" s="38"/>
      <c r="B87" s="38"/>
      <c r="C87" s="52"/>
      <c r="D87" s="52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</row>
    <row r="88" spans="1:32" ht="12" customHeight="1">
      <c r="A88" s="38"/>
      <c r="B88" s="38"/>
      <c r="C88" s="52"/>
      <c r="D88" s="52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</row>
    <row r="89" spans="1:32" ht="12" customHeight="1">
      <c r="A89" s="38"/>
      <c r="B89" s="38"/>
      <c r="C89" s="52"/>
      <c r="D89" s="52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</row>
    <row r="90" spans="1:32" ht="12" customHeight="1">
      <c r="A90" s="38"/>
      <c r="B90" s="38"/>
      <c r="C90" s="52"/>
      <c r="D90" s="52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</row>
    <row r="91" spans="1:32" ht="12" customHeight="1">
      <c r="A91" s="38"/>
      <c r="B91" s="38"/>
      <c r="C91" s="52"/>
      <c r="D91" s="52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</row>
    <row r="92" spans="1:32" ht="12" customHeight="1">
      <c r="A92" s="38"/>
      <c r="B92" s="38"/>
      <c r="C92" s="52"/>
      <c r="D92" s="52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</row>
    <row r="93" spans="1:32" ht="12" customHeight="1">
      <c r="A93" s="38"/>
      <c r="B93" s="38"/>
      <c r="C93" s="52"/>
      <c r="D93" s="52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</row>
    <row r="94" spans="1:32" ht="12" customHeight="1">
      <c r="A94" s="38"/>
      <c r="B94" s="38"/>
      <c r="C94" s="52"/>
      <c r="D94" s="52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</row>
    <row r="95" spans="1:32" ht="12" customHeight="1">
      <c r="A95" s="38"/>
      <c r="B95" s="38"/>
      <c r="C95" s="52"/>
      <c r="D95" s="52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</row>
    <row r="96" spans="1:32" ht="12" customHeight="1">
      <c r="A96" s="38"/>
      <c r="B96" s="38"/>
      <c r="C96" s="52"/>
      <c r="D96" s="52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</row>
    <row r="97" spans="1:32" ht="12" customHeight="1">
      <c r="A97" s="38"/>
      <c r="B97" s="38"/>
      <c r="C97" s="52"/>
      <c r="D97" s="52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</row>
    <row r="98" spans="1:32" ht="12" customHeight="1">
      <c r="A98" s="38"/>
      <c r="B98" s="38"/>
      <c r="C98" s="52"/>
      <c r="D98" s="52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</row>
    <row r="99" spans="1:32" ht="12" customHeight="1">
      <c r="A99" s="38"/>
      <c r="B99" s="38"/>
      <c r="C99" s="52"/>
      <c r="D99" s="52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</row>
    <row r="100" spans="1:32" ht="12" customHeight="1">
      <c r="A100" s="38"/>
      <c r="B100" s="38"/>
      <c r="C100" s="52"/>
      <c r="D100" s="52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</row>
    <row r="101" spans="1:32" ht="12" customHeight="1">
      <c r="A101" s="38"/>
      <c r="B101" s="38"/>
      <c r="C101" s="52"/>
      <c r="D101" s="52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</row>
    <row r="102" spans="1:32" ht="12" customHeight="1">
      <c r="A102" s="38"/>
      <c r="B102" s="38"/>
      <c r="C102" s="52"/>
      <c r="D102" s="52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</row>
    <row r="103" spans="1:32" ht="12" customHeight="1">
      <c r="A103" s="38"/>
      <c r="B103" s="38"/>
      <c r="C103" s="52"/>
      <c r="D103" s="52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</row>
    <row r="104" spans="1:32" ht="12" customHeight="1">
      <c r="A104" s="38"/>
      <c r="B104" s="38"/>
      <c r="C104" s="52"/>
      <c r="D104" s="52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</row>
    <row r="105" spans="1:32" ht="12" customHeight="1">
      <c r="A105" s="38"/>
      <c r="B105" s="38"/>
      <c r="C105" s="52"/>
      <c r="D105" s="52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</row>
    <row r="106" spans="1:32" ht="12" customHeight="1">
      <c r="A106" s="38"/>
      <c r="B106" s="38"/>
      <c r="C106" s="52"/>
      <c r="D106" s="52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</row>
    <row r="107" spans="1:32" ht="12" customHeight="1">
      <c r="A107" s="38"/>
      <c r="B107" s="38"/>
      <c r="C107" s="52"/>
      <c r="D107" s="52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</row>
    <row r="108" spans="1:32" ht="12" customHeight="1">
      <c r="A108" s="38"/>
      <c r="B108" s="38"/>
      <c r="C108" s="52"/>
      <c r="D108" s="52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</row>
    <row r="109" spans="1:32" ht="12" customHeight="1">
      <c r="A109" s="38"/>
      <c r="B109" s="38"/>
      <c r="C109" s="52"/>
      <c r="D109" s="52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</row>
    <row r="110" spans="1:32" ht="12" customHeight="1">
      <c r="A110" s="38"/>
      <c r="B110" s="38"/>
      <c r="C110" s="52"/>
      <c r="D110" s="52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</row>
    <row r="111" spans="1:32" ht="12" customHeight="1">
      <c r="A111" s="38"/>
      <c r="B111" s="38"/>
      <c r="C111" s="52"/>
      <c r="D111" s="52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</row>
    <row r="112" spans="1:32" ht="12" customHeight="1">
      <c r="A112" s="38"/>
      <c r="B112" s="38"/>
      <c r="C112" s="52"/>
      <c r="D112" s="52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</row>
    <row r="113" spans="1:32" ht="12" customHeight="1">
      <c r="A113" s="38"/>
      <c r="B113" s="38"/>
      <c r="C113" s="52"/>
      <c r="D113" s="52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</row>
    <row r="114" spans="1:32" ht="12" customHeight="1">
      <c r="A114" s="38"/>
      <c r="B114" s="38"/>
      <c r="C114" s="52"/>
      <c r="D114" s="52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</row>
    <row r="115" spans="1:32" ht="12" customHeight="1">
      <c r="A115" s="38"/>
      <c r="B115" s="38"/>
      <c r="C115" s="52"/>
      <c r="D115" s="52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</row>
    <row r="116" spans="1:32" ht="12" customHeight="1">
      <c r="A116" s="38"/>
      <c r="B116" s="38"/>
      <c r="C116" s="52"/>
      <c r="D116" s="52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</row>
    <row r="117" spans="1:32" ht="12" customHeight="1">
      <c r="A117" s="38"/>
      <c r="B117" s="38"/>
      <c r="C117" s="52"/>
      <c r="D117" s="52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</row>
    <row r="118" spans="1:32" ht="12" customHeight="1">
      <c r="A118" s="38"/>
      <c r="B118" s="38"/>
      <c r="C118" s="52"/>
      <c r="D118" s="52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</row>
    <row r="119" spans="1:32" ht="12" customHeight="1">
      <c r="A119" s="38"/>
      <c r="B119" s="38"/>
      <c r="C119" s="52"/>
      <c r="D119" s="52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</row>
    <row r="120" spans="1:32" ht="12" customHeight="1">
      <c r="A120" s="38"/>
      <c r="B120" s="38"/>
      <c r="C120" s="52"/>
      <c r="D120" s="52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</row>
    <row r="121" spans="1:32" ht="12" customHeight="1">
      <c r="A121" s="38"/>
      <c r="B121" s="38"/>
      <c r="C121" s="52"/>
      <c r="D121" s="52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</row>
    <row r="122" spans="1:32" ht="12" customHeight="1">
      <c r="A122" s="38"/>
      <c r="B122" s="38"/>
      <c r="C122" s="52"/>
      <c r="D122" s="52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</row>
    <row r="123" spans="1:32" ht="12" customHeight="1">
      <c r="A123" s="38"/>
      <c r="B123" s="38"/>
      <c r="C123" s="52"/>
      <c r="D123" s="52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</row>
    <row r="124" spans="1:32" ht="12" customHeight="1">
      <c r="A124" s="38"/>
      <c r="B124" s="38"/>
      <c r="C124" s="52"/>
      <c r="D124" s="52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</row>
    <row r="125" spans="1:32" ht="12" customHeight="1">
      <c r="A125" s="38"/>
      <c r="B125" s="38"/>
      <c r="C125" s="52"/>
      <c r="D125" s="52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</row>
    <row r="126" spans="1:32" ht="12" customHeight="1">
      <c r="A126" s="38"/>
      <c r="B126" s="38"/>
      <c r="C126" s="52"/>
      <c r="D126" s="52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</row>
    <row r="127" spans="1:32" ht="12" customHeight="1">
      <c r="A127" s="38"/>
      <c r="B127" s="38"/>
      <c r="C127" s="52"/>
      <c r="D127" s="52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  <row r="128" spans="1:32" ht="12" customHeight="1">
      <c r="A128" s="38"/>
      <c r="B128" s="38"/>
      <c r="C128" s="52"/>
      <c r="D128" s="52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</row>
    <row r="129" spans="1:32" ht="12" customHeight="1">
      <c r="A129" s="38"/>
      <c r="B129" s="38"/>
      <c r="C129" s="52"/>
      <c r="D129" s="52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</row>
    <row r="130" spans="1:32" ht="12" customHeight="1">
      <c r="A130" s="38"/>
      <c r="B130" s="38"/>
      <c r="C130" s="52"/>
      <c r="D130" s="52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</row>
    <row r="131" spans="1:32" ht="12" customHeight="1">
      <c r="A131" s="38"/>
      <c r="B131" s="38"/>
      <c r="C131" s="52"/>
      <c r="D131" s="52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</row>
    <row r="132" spans="1:32" ht="12" customHeight="1">
      <c r="A132" s="38"/>
      <c r="B132" s="38"/>
      <c r="C132" s="52"/>
      <c r="D132" s="52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</row>
    <row r="133" spans="1:32" ht="12" customHeight="1">
      <c r="A133" s="38"/>
      <c r="B133" s="38"/>
      <c r="C133" s="52"/>
      <c r="D133" s="52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</row>
    <row r="134" spans="1:32" ht="12" customHeight="1">
      <c r="A134" s="38"/>
      <c r="B134" s="38"/>
      <c r="C134" s="52"/>
      <c r="D134" s="52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</row>
    <row r="135" spans="1:32" ht="12" customHeight="1">
      <c r="A135" s="38"/>
      <c r="B135" s="38"/>
      <c r="C135" s="52"/>
      <c r="D135" s="52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</row>
    <row r="136" spans="1:32" ht="12" customHeight="1">
      <c r="A136" s="38"/>
      <c r="B136" s="38"/>
      <c r="C136" s="52"/>
      <c r="D136" s="52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</row>
    <row r="137" spans="1:32" ht="12" customHeight="1">
      <c r="A137" s="38"/>
      <c r="B137" s="38"/>
      <c r="C137" s="52"/>
      <c r="D137" s="52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</row>
    <row r="138" spans="1:32" ht="12" customHeight="1">
      <c r="A138" s="38"/>
      <c r="B138" s="38"/>
      <c r="C138" s="52"/>
      <c r="D138" s="52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</row>
    <row r="139" spans="1:32" ht="12" customHeight="1">
      <c r="A139" s="38"/>
      <c r="B139" s="38"/>
      <c r="C139" s="52"/>
      <c r="D139" s="52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</row>
    <row r="140" spans="1:32" ht="12" customHeight="1">
      <c r="A140" s="38"/>
      <c r="B140" s="38"/>
      <c r="C140" s="52"/>
      <c r="D140" s="52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</row>
    <row r="141" spans="1:32" ht="12" customHeight="1">
      <c r="A141" s="38"/>
      <c r="B141" s="38"/>
      <c r="C141" s="52"/>
      <c r="D141" s="52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</row>
    <row r="142" spans="1:32" ht="12" customHeight="1">
      <c r="A142" s="38"/>
      <c r="B142" s="38"/>
      <c r="C142" s="52"/>
      <c r="D142" s="52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</row>
    <row r="143" spans="1:32" ht="12" customHeight="1">
      <c r="A143" s="38"/>
      <c r="B143" s="38"/>
      <c r="C143" s="52"/>
      <c r="D143" s="52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</row>
    <row r="144" spans="1:32" ht="12" customHeight="1">
      <c r="A144" s="38"/>
      <c r="B144" s="38"/>
      <c r="C144" s="52"/>
      <c r="D144" s="52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</row>
    <row r="145" spans="1:32" ht="12" customHeight="1">
      <c r="A145" s="38"/>
      <c r="B145" s="38"/>
      <c r="C145" s="52"/>
      <c r="D145" s="52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</row>
    <row r="146" spans="1:32" ht="12" customHeight="1">
      <c r="A146" s="38"/>
      <c r="B146" s="38"/>
      <c r="C146" s="52"/>
      <c r="D146" s="52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</row>
    <row r="147" spans="1:32" ht="12" customHeight="1">
      <c r="A147" s="38"/>
      <c r="B147" s="38"/>
      <c r="C147" s="52"/>
      <c r="D147" s="52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</row>
    <row r="148" spans="1:32" ht="12" customHeight="1">
      <c r="A148" s="38"/>
      <c r="B148" s="38"/>
      <c r="C148" s="52"/>
      <c r="D148" s="52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</row>
    <row r="149" spans="1:32" ht="12" customHeight="1">
      <c r="A149" s="38"/>
      <c r="B149" s="38"/>
      <c r="C149" s="52"/>
      <c r="D149" s="52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</row>
    <row r="150" spans="1:32" ht="12" customHeight="1">
      <c r="A150" s="38"/>
      <c r="B150" s="38"/>
      <c r="C150" s="52"/>
      <c r="D150" s="52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</row>
    <row r="151" spans="1:32" ht="12" customHeight="1">
      <c r="A151" s="38"/>
      <c r="B151" s="38"/>
      <c r="C151" s="52"/>
      <c r="D151" s="52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</row>
    <row r="152" spans="1:32" ht="12" customHeight="1">
      <c r="A152" s="38"/>
      <c r="B152" s="38"/>
      <c r="C152" s="52"/>
      <c r="D152" s="52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</row>
    <row r="153" spans="1:32" ht="12" customHeight="1">
      <c r="A153" s="38"/>
      <c r="B153" s="38"/>
      <c r="C153" s="52"/>
      <c r="D153" s="52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</row>
    <row r="154" spans="1:32" ht="12" customHeight="1">
      <c r="A154" s="38"/>
      <c r="B154" s="38"/>
      <c r="C154" s="52"/>
      <c r="D154" s="52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</row>
    <row r="155" spans="1:32" ht="12" customHeight="1">
      <c r="A155" s="38"/>
      <c r="B155" s="38"/>
      <c r="C155" s="52"/>
      <c r="D155" s="52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</row>
    <row r="156" spans="1:32" ht="12" customHeight="1">
      <c r="A156" s="38"/>
      <c r="B156" s="38"/>
      <c r="C156" s="52"/>
      <c r="D156" s="52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</row>
    <row r="157" spans="1:32" ht="12" customHeight="1">
      <c r="A157" s="38"/>
      <c r="B157" s="38"/>
      <c r="C157" s="52"/>
      <c r="D157" s="52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</row>
    <row r="158" spans="1:32" ht="12" customHeight="1">
      <c r="A158" s="38"/>
      <c r="B158" s="38"/>
      <c r="C158" s="52"/>
      <c r="D158" s="52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</row>
    <row r="159" spans="1:32" ht="12" customHeight="1">
      <c r="A159" s="38"/>
      <c r="B159" s="38"/>
      <c r="C159" s="52"/>
      <c r="D159" s="52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</row>
    <row r="160" spans="1:32" ht="12" customHeight="1">
      <c r="A160" s="38"/>
      <c r="B160" s="38"/>
      <c r="C160" s="52"/>
      <c r="D160" s="52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</row>
    <row r="161" spans="1:32" ht="12" customHeight="1">
      <c r="A161" s="38"/>
      <c r="B161" s="38"/>
      <c r="C161" s="52"/>
      <c r="D161" s="52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</row>
    <row r="162" spans="1:32" ht="12" customHeight="1">
      <c r="A162" s="38"/>
      <c r="B162" s="38"/>
      <c r="C162" s="52"/>
      <c r="D162" s="52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</row>
    <row r="163" spans="1:32" ht="12" customHeight="1">
      <c r="A163" s="38"/>
      <c r="B163" s="38"/>
      <c r="C163" s="52"/>
      <c r="D163" s="52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</row>
    <row r="164" spans="1:32" ht="12" customHeight="1">
      <c r="A164" s="38"/>
      <c r="B164" s="38"/>
      <c r="C164" s="52"/>
      <c r="D164" s="52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</row>
    <row r="165" spans="1:32" ht="12" customHeight="1">
      <c r="A165" s="38"/>
      <c r="B165" s="38"/>
      <c r="C165" s="52"/>
      <c r="D165" s="52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</row>
    <row r="166" spans="1:32" ht="12" customHeight="1">
      <c r="A166" s="38"/>
      <c r="B166" s="38"/>
      <c r="C166" s="52"/>
      <c r="D166" s="52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</row>
    <row r="167" spans="1:32" ht="12" customHeight="1">
      <c r="A167" s="38"/>
      <c r="B167" s="38"/>
      <c r="C167" s="52"/>
      <c r="D167" s="52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</row>
    <row r="168" spans="1:32" ht="12" customHeight="1">
      <c r="A168" s="38"/>
      <c r="B168" s="38"/>
      <c r="C168" s="52"/>
      <c r="D168" s="52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</row>
    <row r="169" spans="1:32" ht="12" customHeight="1">
      <c r="A169" s="38"/>
      <c r="B169" s="38"/>
      <c r="C169" s="52"/>
      <c r="D169" s="52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</row>
    <row r="170" spans="1:32" ht="12" customHeight="1">
      <c r="A170" s="38"/>
      <c r="B170" s="38"/>
      <c r="C170" s="52"/>
      <c r="D170" s="52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</row>
    <row r="171" spans="1:32" ht="12" customHeight="1">
      <c r="A171" s="38"/>
      <c r="B171" s="38"/>
      <c r="C171" s="52"/>
      <c r="D171" s="52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</row>
    <row r="172" spans="1:32" ht="12" customHeight="1">
      <c r="A172" s="38"/>
      <c r="B172" s="38"/>
      <c r="C172" s="52"/>
      <c r="D172" s="52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</row>
    <row r="173" spans="1:32" ht="12" customHeight="1">
      <c r="A173" s="38"/>
      <c r="B173" s="38"/>
      <c r="C173" s="52"/>
      <c r="D173" s="52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</row>
    <row r="174" spans="1:32" ht="12" customHeight="1">
      <c r="A174" s="38"/>
      <c r="B174" s="38"/>
      <c r="C174" s="52"/>
      <c r="D174" s="52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</row>
    <row r="175" spans="1:32" ht="12" customHeight="1">
      <c r="A175" s="38"/>
      <c r="B175" s="38"/>
      <c r="C175" s="52"/>
      <c r="D175" s="52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</row>
    <row r="176" spans="1:32" ht="12" customHeight="1">
      <c r="A176" s="38"/>
      <c r="B176" s="38"/>
      <c r="C176" s="52"/>
      <c r="D176" s="52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</row>
    <row r="177" spans="1:32" ht="12" customHeight="1">
      <c r="A177" s="38"/>
      <c r="B177" s="38"/>
      <c r="C177" s="52"/>
      <c r="D177" s="52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</row>
    <row r="178" spans="1:32" ht="12" customHeight="1">
      <c r="A178" s="38"/>
      <c r="B178" s="38"/>
      <c r="C178" s="52"/>
      <c r="D178" s="52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</row>
    <row r="179" spans="1:32" ht="12" customHeight="1">
      <c r="A179" s="38"/>
      <c r="B179" s="38"/>
      <c r="C179" s="52"/>
      <c r="D179" s="52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</row>
    <row r="180" spans="1:32" ht="12" customHeight="1">
      <c r="A180" s="38"/>
      <c r="B180" s="38"/>
      <c r="C180" s="52"/>
      <c r="D180" s="52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</row>
    <row r="181" spans="1:32" ht="12" customHeight="1">
      <c r="A181" s="38"/>
      <c r="B181" s="38"/>
      <c r="C181" s="52"/>
      <c r="D181" s="52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</row>
    <row r="182" spans="1:32" ht="12" customHeight="1">
      <c r="A182" s="38"/>
      <c r="B182" s="38"/>
      <c r="C182" s="52"/>
      <c r="D182" s="52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</row>
    <row r="183" spans="1:32" ht="12" customHeight="1">
      <c r="A183" s="38"/>
      <c r="B183" s="38"/>
      <c r="C183" s="52"/>
      <c r="D183" s="52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</row>
    <row r="184" spans="1:32" ht="12" customHeight="1">
      <c r="A184" s="38"/>
      <c r="B184" s="38"/>
      <c r="C184" s="52"/>
      <c r="D184" s="52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</row>
    <row r="185" spans="1:32" ht="12" customHeight="1">
      <c r="A185" s="38"/>
      <c r="B185" s="38"/>
      <c r="C185" s="52"/>
      <c r="D185" s="52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</row>
    <row r="186" spans="1:32" ht="12" customHeight="1">
      <c r="A186" s="38"/>
      <c r="B186" s="38"/>
      <c r="C186" s="52"/>
      <c r="D186" s="52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</row>
    <row r="187" spans="1:32" ht="12" customHeight="1">
      <c r="A187" s="38"/>
      <c r="B187" s="38"/>
      <c r="C187" s="52"/>
      <c r="D187" s="52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</row>
    <row r="188" spans="1:32" ht="12" customHeight="1">
      <c r="A188" s="38"/>
      <c r="B188" s="38"/>
      <c r="C188" s="52"/>
      <c r="D188" s="52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</row>
    <row r="189" spans="1:32" ht="12" customHeight="1">
      <c r="A189" s="38"/>
      <c r="B189" s="38"/>
      <c r="C189" s="52"/>
      <c r="D189" s="52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</row>
    <row r="190" spans="1:32" ht="12" customHeight="1">
      <c r="A190" s="38"/>
      <c r="B190" s="38"/>
      <c r="C190" s="52"/>
      <c r="D190" s="52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</row>
    <row r="191" spans="1:32" ht="12" customHeight="1">
      <c r="A191" s="38"/>
      <c r="B191" s="38"/>
      <c r="C191" s="52"/>
      <c r="D191" s="52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</row>
    <row r="192" spans="1:32" ht="12" customHeight="1">
      <c r="A192" s="38"/>
      <c r="B192" s="38"/>
      <c r="C192" s="52"/>
      <c r="D192" s="52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</row>
    <row r="193" spans="1:32" ht="12" customHeight="1">
      <c r="A193" s="38"/>
      <c r="B193" s="38"/>
      <c r="C193" s="52"/>
      <c r="D193" s="52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</row>
    <row r="194" spans="1:32" ht="12" customHeight="1">
      <c r="A194" s="38"/>
      <c r="B194" s="38"/>
      <c r="C194" s="52"/>
      <c r="D194" s="52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</row>
    <row r="195" spans="1:32" ht="12" customHeight="1">
      <c r="A195" s="38"/>
      <c r="B195" s="38"/>
      <c r="C195" s="52"/>
      <c r="D195" s="52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</row>
    <row r="196" spans="1:32" ht="12" customHeight="1">
      <c r="A196" s="38"/>
      <c r="B196" s="38"/>
      <c r="C196" s="52"/>
      <c r="D196" s="52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</row>
    <row r="197" spans="1:32" ht="12" customHeight="1">
      <c r="A197" s="38"/>
      <c r="B197" s="38"/>
      <c r="C197" s="52"/>
      <c r="D197" s="52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</row>
    <row r="198" spans="1:32" ht="12" customHeight="1">
      <c r="A198" s="38"/>
      <c r="B198" s="38"/>
      <c r="C198" s="52"/>
      <c r="D198" s="52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</row>
    <row r="199" spans="1:32" ht="12" customHeight="1">
      <c r="A199" s="38"/>
      <c r="B199" s="38"/>
      <c r="C199" s="52"/>
      <c r="D199" s="52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</row>
    <row r="200" spans="1:32" ht="12" customHeight="1">
      <c r="A200" s="38"/>
      <c r="B200" s="38"/>
      <c r="C200" s="52"/>
      <c r="D200" s="52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</row>
    <row r="201" spans="1:32" ht="12" customHeight="1">
      <c r="A201" s="38"/>
      <c r="B201" s="38"/>
      <c r="C201" s="52"/>
      <c r="D201" s="52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</row>
    <row r="202" spans="1:32" ht="12" customHeight="1">
      <c r="A202" s="38"/>
      <c r="B202" s="38"/>
      <c r="C202" s="52"/>
      <c r="D202" s="52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</row>
    <row r="203" spans="1:32" ht="12" customHeight="1">
      <c r="A203" s="38"/>
      <c r="B203" s="38"/>
      <c r="C203" s="52"/>
      <c r="D203" s="52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</row>
    <row r="204" spans="1:32" ht="12" customHeight="1">
      <c r="A204" s="38"/>
      <c r="B204" s="38"/>
      <c r="C204" s="52"/>
      <c r="D204" s="52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</row>
    <row r="205" spans="1:32" ht="12" customHeight="1">
      <c r="A205" s="38"/>
      <c r="B205" s="38"/>
      <c r="C205" s="52"/>
      <c r="D205" s="52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</row>
    <row r="206" spans="1:32" ht="12" customHeight="1">
      <c r="A206" s="38"/>
      <c r="B206" s="38"/>
      <c r="C206" s="52"/>
      <c r="D206" s="52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</row>
    <row r="207" spans="1:32" ht="12" customHeight="1">
      <c r="A207" s="38"/>
      <c r="B207" s="38"/>
      <c r="C207" s="52"/>
      <c r="D207" s="52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</row>
    <row r="208" spans="1:32" ht="12" customHeight="1">
      <c r="A208" s="38"/>
      <c r="B208" s="38"/>
      <c r="C208" s="52"/>
      <c r="D208" s="52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</row>
    <row r="209" spans="1:32" ht="12" customHeight="1">
      <c r="A209" s="38"/>
      <c r="B209" s="38"/>
      <c r="C209" s="52"/>
      <c r="D209" s="52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</row>
    <row r="210" spans="1:32" ht="12" customHeight="1">
      <c r="A210" s="38"/>
      <c r="B210" s="38"/>
      <c r="C210" s="52"/>
      <c r="D210" s="52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</row>
    <row r="211" spans="1:32" ht="12" customHeight="1">
      <c r="A211" s="38"/>
      <c r="B211" s="38"/>
      <c r="C211" s="52"/>
      <c r="D211" s="52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</row>
    <row r="212" spans="1:32" ht="12" customHeight="1">
      <c r="A212" s="38"/>
      <c r="B212" s="38"/>
      <c r="C212" s="52"/>
      <c r="D212" s="52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</row>
    <row r="213" spans="1:32" ht="12" customHeight="1">
      <c r="A213" s="38"/>
      <c r="B213" s="38"/>
      <c r="C213" s="52"/>
      <c r="D213" s="52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</row>
    <row r="214" spans="1:32" ht="12" customHeight="1">
      <c r="A214" s="38"/>
      <c r="B214" s="38"/>
      <c r="C214" s="52"/>
      <c r="D214" s="52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</row>
    <row r="215" spans="1:32" ht="12" customHeight="1">
      <c r="A215" s="38"/>
      <c r="B215" s="38"/>
      <c r="C215" s="52"/>
      <c r="D215" s="52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</row>
    <row r="216" spans="1:32" ht="12" customHeight="1">
      <c r="A216" s="38"/>
      <c r="B216" s="38"/>
      <c r="C216" s="52"/>
      <c r="D216" s="52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</row>
    <row r="217" spans="1:32" ht="12" customHeight="1">
      <c r="A217" s="38"/>
      <c r="B217" s="38"/>
      <c r="C217" s="52"/>
      <c r="D217" s="52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</row>
    <row r="218" spans="1:32" ht="12" customHeight="1">
      <c r="A218" s="38"/>
      <c r="B218" s="38"/>
      <c r="C218" s="52"/>
      <c r="D218" s="52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</row>
    <row r="219" spans="1:32" ht="12" customHeight="1">
      <c r="A219" s="38"/>
      <c r="B219" s="38"/>
      <c r="C219" s="52"/>
      <c r="D219" s="52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</row>
    <row r="220" spans="1:32" ht="12" customHeight="1">
      <c r="A220" s="38"/>
      <c r="B220" s="38"/>
      <c r="C220" s="52"/>
      <c r="D220" s="52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</row>
    <row r="221" spans="1:32" ht="12" customHeight="1">
      <c r="A221" s="38"/>
      <c r="B221" s="38"/>
      <c r="C221" s="52"/>
      <c r="D221" s="52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</row>
    <row r="222" spans="1:32" ht="12" customHeight="1">
      <c r="A222" s="38"/>
      <c r="B222" s="38"/>
      <c r="C222" s="52"/>
      <c r="D222" s="52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</row>
    <row r="223" spans="1:32" ht="12" customHeight="1">
      <c r="A223" s="38"/>
      <c r="B223" s="38"/>
      <c r="C223" s="52"/>
      <c r="D223" s="52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</row>
    <row r="224" spans="1:32" ht="12" customHeight="1">
      <c r="A224" s="38"/>
      <c r="B224" s="38"/>
      <c r="C224" s="52"/>
      <c r="D224" s="52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</row>
    <row r="225" spans="1:32" ht="12" customHeight="1">
      <c r="A225" s="38"/>
      <c r="B225" s="38"/>
      <c r="C225" s="52"/>
      <c r="D225" s="52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</row>
    <row r="226" spans="1:32" ht="12" customHeight="1">
      <c r="A226" s="38"/>
      <c r="B226" s="38"/>
      <c r="C226" s="52"/>
      <c r="D226" s="52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</row>
    <row r="227" spans="1:32" ht="12" customHeight="1">
      <c r="A227" s="38"/>
      <c r="B227" s="38"/>
      <c r="C227" s="52"/>
      <c r="D227" s="52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</row>
    <row r="228" spans="1:32" ht="12" customHeight="1">
      <c r="A228" s="38"/>
      <c r="B228" s="38"/>
      <c r="C228" s="52"/>
      <c r="D228" s="52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</row>
    <row r="229" spans="1:32" ht="12" customHeight="1">
      <c r="A229" s="38"/>
      <c r="B229" s="38"/>
      <c r="C229" s="52"/>
      <c r="D229" s="52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</row>
    <row r="230" spans="1:32" ht="12" customHeight="1">
      <c r="A230" s="38"/>
      <c r="B230" s="38"/>
      <c r="C230" s="52"/>
      <c r="D230" s="52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</row>
    <row r="231" spans="1:32" ht="12" customHeight="1">
      <c r="A231" s="38"/>
      <c r="B231" s="38"/>
      <c r="C231" s="52"/>
      <c r="D231" s="52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</row>
    <row r="232" spans="1:32" ht="12" customHeight="1">
      <c r="A232" s="38"/>
      <c r="B232" s="38"/>
      <c r="C232" s="52"/>
      <c r="D232" s="52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</row>
    <row r="233" spans="1:32" ht="12" customHeight="1">
      <c r="A233" s="38"/>
      <c r="B233" s="38"/>
      <c r="C233" s="52"/>
      <c r="D233" s="52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</row>
    <row r="234" spans="1:32" ht="12" customHeight="1">
      <c r="A234" s="38"/>
      <c r="B234" s="38"/>
      <c r="C234" s="52"/>
      <c r="D234" s="52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</row>
    <row r="235" spans="1:32" ht="12" customHeight="1">
      <c r="A235" s="38"/>
      <c r="B235" s="38"/>
      <c r="C235" s="52"/>
      <c r="D235" s="52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</row>
    <row r="236" spans="1:32" ht="12" customHeight="1">
      <c r="A236" s="38"/>
      <c r="B236" s="38"/>
      <c r="C236" s="52"/>
      <c r="D236" s="52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</row>
    <row r="237" spans="1:32" ht="12" customHeight="1">
      <c r="A237" s="38"/>
      <c r="B237" s="38"/>
      <c r="C237" s="52"/>
      <c r="D237" s="52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</row>
    <row r="238" spans="1:32" ht="12" customHeight="1">
      <c r="A238" s="38"/>
      <c r="B238" s="38"/>
      <c r="C238" s="52"/>
      <c r="D238" s="52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</row>
    <row r="239" spans="1:32" ht="12" customHeight="1">
      <c r="A239" s="38"/>
      <c r="B239" s="38"/>
      <c r="C239" s="52"/>
      <c r="D239" s="52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</row>
    <row r="240" spans="1:32" ht="12" customHeight="1">
      <c r="A240" s="38"/>
      <c r="B240" s="38"/>
      <c r="C240" s="52"/>
      <c r="D240" s="52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</row>
    <row r="241" spans="1:32" ht="12" customHeight="1">
      <c r="A241" s="38"/>
      <c r="B241" s="38"/>
      <c r="C241" s="52"/>
      <c r="D241" s="52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</row>
    <row r="242" spans="1:32" ht="12" customHeight="1">
      <c r="A242" s="38"/>
      <c r="B242" s="38"/>
      <c r="C242" s="52"/>
      <c r="D242" s="52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</row>
    <row r="243" spans="1:32" ht="12" customHeight="1">
      <c r="A243" s="38"/>
      <c r="B243" s="38"/>
      <c r="C243" s="52"/>
      <c r="D243" s="52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</row>
    <row r="244" spans="1:32" ht="12" customHeight="1">
      <c r="A244" s="38"/>
      <c r="B244" s="38"/>
      <c r="C244" s="52"/>
      <c r="D244" s="52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</row>
    <row r="245" spans="1:32" ht="12" customHeight="1">
      <c r="A245" s="38"/>
      <c r="B245" s="38"/>
      <c r="C245" s="52"/>
      <c r="D245" s="52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</row>
    <row r="246" spans="1:32" ht="12" customHeight="1">
      <c r="A246" s="38"/>
      <c r="B246" s="38"/>
      <c r="C246" s="52"/>
      <c r="D246" s="52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</row>
    <row r="247" spans="1:32" ht="12" customHeight="1">
      <c r="A247" s="38"/>
      <c r="B247" s="38"/>
      <c r="C247" s="52"/>
      <c r="D247" s="52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</row>
    <row r="248" spans="1:32" ht="12" customHeight="1">
      <c r="A248" s="38"/>
      <c r="B248" s="38"/>
      <c r="C248" s="52"/>
      <c r="D248" s="52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</row>
    <row r="249" spans="1:32" ht="12" customHeight="1">
      <c r="A249" s="38"/>
      <c r="B249" s="38"/>
      <c r="C249" s="52"/>
      <c r="D249" s="52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</row>
    <row r="250" spans="1:32" ht="12" customHeight="1">
      <c r="A250" s="38"/>
      <c r="B250" s="38"/>
      <c r="C250" s="52"/>
      <c r="D250" s="52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</row>
    <row r="251" spans="1:32" ht="12" customHeight="1">
      <c r="A251" s="38"/>
      <c r="B251" s="38"/>
      <c r="C251" s="52"/>
      <c r="D251" s="52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</row>
    <row r="252" spans="1:32" ht="12" customHeight="1">
      <c r="A252" s="38"/>
      <c r="B252" s="38"/>
      <c r="C252" s="52"/>
      <c r="D252" s="52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</row>
    <row r="253" spans="1:32" ht="12" customHeight="1">
      <c r="A253" s="38"/>
      <c r="B253" s="38"/>
      <c r="C253" s="52"/>
      <c r="D253" s="52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</row>
    <row r="254" spans="1:32" ht="12" customHeight="1">
      <c r="A254" s="38"/>
      <c r="B254" s="38"/>
      <c r="C254" s="52"/>
      <c r="D254" s="52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</row>
    <row r="255" spans="1:32" ht="12" customHeight="1">
      <c r="A255" s="38"/>
      <c r="B255" s="38"/>
      <c r="C255" s="52"/>
      <c r="D255" s="52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</row>
    <row r="256" spans="1:32" ht="12" customHeight="1">
      <c r="A256" s="38"/>
      <c r="B256" s="38"/>
      <c r="C256" s="52"/>
      <c r="D256" s="52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</row>
    <row r="257" spans="1:32" ht="12" customHeight="1">
      <c r="A257" s="38"/>
      <c r="B257" s="38"/>
      <c r="C257" s="52"/>
      <c r="D257" s="52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</row>
    <row r="258" spans="1:32" ht="12" customHeight="1">
      <c r="A258" s="38"/>
      <c r="B258" s="38"/>
      <c r="C258" s="52"/>
      <c r="D258" s="52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</row>
    <row r="259" spans="1:32" ht="12" customHeight="1">
      <c r="A259" s="38"/>
      <c r="B259" s="38"/>
      <c r="C259" s="52"/>
      <c r="D259" s="52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</row>
    <row r="260" spans="1:32" ht="12" customHeight="1">
      <c r="A260" s="38"/>
      <c r="B260" s="38"/>
      <c r="C260" s="52"/>
      <c r="D260" s="52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</row>
    <row r="261" spans="1:32" ht="12" customHeight="1">
      <c r="A261" s="38"/>
      <c r="B261" s="38"/>
      <c r="C261" s="52"/>
      <c r="D261" s="52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</row>
    <row r="262" spans="1:32" ht="12" customHeight="1">
      <c r="A262" s="38"/>
      <c r="B262" s="38"/>
      <c r="C262" s="52"/>
      <c r="D262" s="52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</row>
    <row r="263" spans="1:32" ht="12" customHeight="1">
      <c r="A263" s="38"/>
      <c r="B263" s="38"/>
      <c r="C263" s="52"/>
      <c r="D263" s="52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</row>
    <row r="264" spans="1:32" ht="12" customHeight="1">
      <c r="A264" s="38"/>
      <c r="B264" s="38"/>
      <c r="C264" s="52"/>
      <c r="D264" s="52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</row>
    <row r="265" spans="1:32" ht="12" customHeight="1">
      <c r="A265" s="38"/>
      <c r="B265" s="38"/>
      <c r="C265" s="52"/>
      <c r="D265" s="52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</row>
    <row r="266" spans="1:32" ht="12" customHeight="1">
      <c r="A266" s="38"/>
      <c r="B266" s="38"/>
      <c r="C266" s="52"/>
      <c r="D266" s="52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</row>
    <row r="267" spans="1:32" ht="12" customHeight="1">
      <c r="A267" s="38"/>
      <c r="B267" s="38"/>
      <c r="C267" s="52"/>
      <c r="D267" s="52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</row>
    <row r="268" spans="1:32" ht="12" customHeight="1">
      <c r="A268" s="38"/>
      <c r="B268" s="38"/>
      <c r="C268" s="52"/>
      <c r="D268" s="52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</row>
    <row r="269" spans="1:32" ht="12" customHeight="1">
      <c r="A269" s="38"/>
      <c r="B269" s="38"/>
      <c r="C269" s="52"/>
      <c r="D269" s="52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</row>
    <row r="270" spans="1:32" ht="12" customHeight="1">
      <c r="A270" s="38"/>
      <c r="B270" s="38"/>
      <c r="C270" s="52"/>
      <c r="D270" s="52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</row>
    <row r="271" spans="1:32" ht="12" customHeight="1">
      <c r="A271" s="38"/>
      <c r="B271" s="38"/>
      <c r="C271" s="52"/>
      <c r="D271" s="52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</row>
    <row r="272" spans="1:32" ht="12" customHeight="1">
      <c r="A272" s="38"/>
      <c r="B272" s="38"/>
      <c r="C272" s="52"/>
      <c r="D272" s="52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</row>
    <row r="273" spans="1:32" ht="12" customHeight="1">
      <c r="A273" s="38"/>
      <c r="B273" s="38"/>
      <c r="C273" s="52"/>
      <c r="D273" s="52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</row>
    <row r="274" spans="1:32" ht="12" customHeight="1">
      <c r="A274" s="38"/>
      <c r="B274" s="38"/>
      <c r="C274" s="52"/>
      <c r="D274" s="52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</row>
    <row r="275" spans="1:32" ht="12" customHeight="1">
      <c r="A275" s="38"/>
      <c r="B275" s="38"/>
      <c r="C275" s="52"/>
      <c r="D275" s="52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</row>
    <row r="276" spans="1:32" ht="12" customHeight="1">
      <c r="A276" s="38"/>
      <c r="B276" s="38"/>
      <c r="C276" s="52"/>
      <c r="D276" s="52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</row>
    <row r="277" spans="1:32" ht="12" customHeight="1">
      <c r="A277" s="38"/>
      <c r="B277" s="38"/>
      <c r="C277" s="52"/>
      <c r="D277" s="52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</row>
    <row r="278" spans="1:32" ht="12" customHeight="1">
      <c r="A278" s="38"/>
      <c r="B278" s="38"/>
      <c r="C278" s="52"/>
      <c r="D278" s="52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</row>
    <row r="279" spans="1:32" ht="12" customHeight="1">
      <c r="A279" s="38"/>
      <c r="B279" s="38"/>
      <c r="C279" s="52"/>
      <c r="D279" s="52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</row>
    <row r="280" spans="1:32" ht="12" customHeight="1">
      <c r="A280" s="38"/>
      <c r="B280" s="38"/>
      <c r="C280" s="52"/>
      <c r="D280" s="52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</row>
    <row r="281" spans="1:32" ht="12" customHeight="1">
      <c r="A281" s="38"/>
      <c r="B281" s="38"/>
      <c r="C281" s="52"/>
      <c r="D281" s="52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</row>
    <row r="282" spans="1:32" ht="12" customHeight="1">
      <c r="A282" s="38"/>
      <c r="B282" s="38"/>
      <c r="C282" s="52"/>
      <c r="D282" s="52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</row>
    <row r="283" spans="1:32" ht="12" customHeight="1">
      <c r="A283" s="38"/>
      <c r="B283" s="38"/>
      <c r="C283" s="52"/>
      <c r="D283" s="52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</row>
    <row r="284" spans="1:32" ht="12" customHeight="1">
      <c r="A284" s="38"/>
      <c r="B284" s="38"/>
      <c r="C284" s="52"/>
      <c r="D284" s="52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</row>
    <row r="285" spans="1:32" ht="12" customHeight="1">
      <c r="A285" s="38"/>
      <c r="B285" s="38"/>
      <c r="C285" s="52"/>
      <c r="D285" s="52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</row>
    <row r="286" spans="1:32" ht="12" customHeight="1">
      <c r="A286" s="38"/>
      <c r="B286" s="38"/>
      <c r="C286" s="52"/>
      <c r="D286" s="52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</row>
    <row r="287" spans="1:32" ht="12" customHeight="1">
      <c r="A287" s="38"/>
      <c r="B287" s="38"/>
      <c r="C287" s="52"/>
      <c r="D287" s="52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</row>
    <row r="288" spans="1:32" ht="12" customHeight="1">
      <c r="A288" s="38"/>
      <c r="B288" s="38"/>
      <c r="C288" s="52"/>
      <c r="D288" s="52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</row>
    <row r="289" spans="1:32" ht="12" customHeight="1">
      <c r="A289" s="38"/>
      <c r="B289" s="38"/>
      <c r="C289" s="52"/>
      <c r="D289" s="52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</row>
    <row r="290" spans="1:32" ht="12" customHeight="1">
      <c r="A290" s="38"/>
      <c r="B290" s="38"/>
      <c r="C290" s="52"/>
      <c r="D290" s="52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</row>
    <row r="291" spans="1:32" ht="12" customHeight="1">
      <c r="A291" s="38"/>
      <c r="B291" s="38"/>
      <c r="C291" s="52"/>
      <c r="D291" s="52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</row>
    <row r="292" spans="1:32" ht="12" customHeight="1">
      <c r="A292" s="38"/>
      <c r="B292" s="38"/>
      <c r="C292" s="52"/>
      <c r="D292" s="52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</row>
    <row r="293" spans="1:32" ht="12" customHeight="1">
      <c r="A293" s="38"/>
      <c r="B293" s="38"/>
      <c r="C293" s="52"/>
      <c r="D293" s="52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</row>
    <row r="294" spans="1:32" ht="12" customHeight="1">
      <c r="A294" s="38"/>
      <c r="B294" s="38"/>
      <c r="C294" s="52"/>
      <c r="D294" s="52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</row>
    <row r="295" spans="1:32" ht="12" customHeight="1">
      <c r="A295" s="38"/>
      <c r="B295" s="38"/>
      <c r="C295" s="52"/>
      <c r="D295" s="52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</row>
    <row r="296" spans="1:32" ht="12" customHeight="1">
      <c r="A296" s="38"/>
      <c r="B296" s="38"/>
      <c r="C296" s="52"/>
      <c r="D296" s="52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</row>
    <row r="297" spans="1:32" ht="12" customHeight="1">
      <c r="A297" s="38"/>
      <c r="B297" s="38"/>
      <c r="C297" s="52"/>
      <c r="D297" s="52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</row>
    <row r="298" spans="1:32" ht="12" customHeight="1">
      <c r="A298" s="38"/>
      <c r="B298" s="38"/>
      <c r="C298" s="52"/>
      <c r="D298" s="52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</row>
    <row r="299" spans="1:32" ht="12" customHeight="1">
      <c r="A299" s="38"/>
      <c r="B299" s="38"/>
      <c r="C299" s="52"/>
      <c r="D299" s="52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</row>
    <row r="300" spans="1:32" ht="12" customHeight="1">
      <c r="A300" s="38"/>
      <c r="B300" s="38"/>
      <c r="C300" s="52"/>
      <c r="D300" s="52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</row>
    <row r="301" spans="1:32" ht="12" customHeight="1">
      <c r="A301" s="38"/>
      <c r="B301" s="38"/>
      <c r="C301" s="52"/>
      <c r="D301" s="52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</row>
    <row r="302" spans="1:32" ht="12" customHeight="1">
      <c r="A302" s="38"/>
      <c r="B302" s="38"/>
      <c r="C302" s="52"/>
      <c r="D302" s="52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</row>
    <row r="303" spans="1:32" ht="12" customHeight="1">
      <c r="A303" s="38"/>
      <c r="B303" s="38"/>
      <c r="C303" s="52"/>
      <c r="D303" s="52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</row>
    <row r="304" spans="1:32" ht="12" customHeight="1">
      <c r="A304" s="38"/>
      <c r="B304" s="38"/>
      <c r="C304" s="52"/>
      <c r="D304" s="52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</row>
    <row r="305" spans="1:32" ht="12" customHeight="1">
      <c r="A305" s="38"/>
      <c r="B305" s="38"/>
      <c r="C305" s="52"/>
      <c r="D305" s="52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</row>
    <row r="306" spans="1:32" ht="12" customHeight="1">
      <c r="A306" s="38"/>
      <c r="B306" s="38"/>
      <c r="C306" s="52"/>
      <c r="D306" s="52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</row>
    <row r="307" spans="1:32" ht="12" customHeight="1">
      <c r="A307" s="38"/>
      <c r="B307" s="38"/>
      <c r="C307" s="52"/>
      <c r="D307" s="52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</row>
    <row r="308" spans="1:32" ht="12" customHeight="1">
      <c r="A308" s="38"/>
      <c r="B308" s="38"/>
      <c r="C308" s="52"/>
      <c r="D308" s="52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</row>
    <row r="309" spans="1:32" ht="12" customHeight="1">
      <c r="A309" s="38"/>
      <c r="B309" s="38"/>
      <c r="C309" s="52"/>
      <c r="D309" s="52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</row>
    <row r="310" spans="1:32" ht="12" customHeight="1">
      <c r="A310" s="38"/>
      <c r="B310" s="38"/>
      <c r="C310" s="52"/>
      <c r="D310" s="52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</row>
    <row r="311" spans="1:32" ht="12" customHeight="1">
      <c r="A311" s="38"/>
      <c r="B311" s="38"/>
      <c r="C311" s="52"/>
      <c r="D311" s="52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</row>
    <row r="312" spans="1:32" ht="12" customHeight="1">
      <c r="A312" s="38"/>
      <c r="B312" s="38"/>
      <c r="C312" s="52"/>
      <c r="D312" s="52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</row>
    <row r="313" spans="1:32" ht="12" customHeight="1">
      <c r="A313" s="38"/>
      <c r="B313" s="38"/>
      <c r="C313" s="52"/>
      <c r="D313" s="52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</row>
    <row r="314" spans="1:32" ht="12" customHeight="1">
      <c r="A314" s="38"/>
      <c r="B314" s="38"/>
      <c r="C314" s="52"/>
      <c r="D314" s="52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</row>
    <row r="315" spans="1:32" ht="12" customHeight="1">
      <c r="A315" s="38"/>
      <c r="B315" s="38"/>
      <c r="C315" s="52"/>
      <c r="D315" s="52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</row>
    <row r="316" spans="1:32" ht="12" customHeight="1">
      <c r="A316" s="38"/>
      <c r="B316" s="38"/>
      <c r="C316" s="52"/>
      <c r="D316" s="52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</row>
    <row r="317" spans="1:32" ht="12" customHeight="1">
      <c r="A317" s="38"/>
      <c r="B317" s="38"/>
      <c r="C317" s="52"/>
      <c r="D317" s="52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</row>
    <row r="318" spans="1:32" ht="12" customHeight="1">
      <c r="A318" s="38"/>
      <c r="B318" s="38"/>
      <c r="C318" s="52"/>
      <c r="D318" s="52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</row>
    <row r="319" spans="1:32" ht="12" customHeight="1">
      <c r="A319" s="38"/>
      <c r="B319" s="38"/>
      <c r="C319" s="52"/>
      <c r="D319" s="52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</row>
    <row r="320" spans="1:32" ht="12" customHeight="1">
      <c r="A320" s="38"/>
      <c r="B320" s="38"/>
      <c r="C320" s="52"/>
      <c r="D320" s="52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</row>
    <row r="321" spans="1:32" ht="12" customHeight="1">
      <c r="A321" s="38"/>
      <c r="B321" s="38"/>
      <c r="C321" s="52"/>
      <c r="D321" s="52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</row>
    <row r="322" spans="1:32" ht="12" customHeight="1">
      <c r="A322" s="38"/>
      <c r="B322" s="38"/>
      <c r="C322" s="52"/>
      <c r="D322" s="52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</row>
    <row r="323" spans="1:32" ht="12" customHeight="1">
      <c r="A323" s="38"/>
      <c r="B323" s="38"/>
      <c r="C323" s="52"/>
      <c r="D323" s="52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</row>
    <row r="324" spans="1:32" ht="12" customHeight="1">
      <c r="A324" s="38"/>
      <c r="B324" s="38"/>
      <c r="C324" s="52"/>
      <c r="D324" s="52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</row>
    <row r="325" spans="1:32" ht="12" customHeight="1">
      <c r="A325" s="38"/>
      <c r="B325" s="38"/>
      <c r="C325" s="52"/>
      <c r="D325" s="52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</row>
    <row r="326" spans="1:32" ht="12" customHeight="1">
      <c r="A326" s="38"/>
      <c r="B326" s="38"/>
      <c r="C326" s="52"/>
      <c r="D326" s="52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</row>
    <row r="327" spans="1:32" ht="12" customHeight="1">
      <c r="A327" s="38"/>
      <c r="B327" s="38"/>
      <c r="C327" s="52"/>
      <c r="D327" s="52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</row>
    <row r="328" spans="1:32" ht="12" customHeight="1">
      <c r="A328" s="38"/>
      <c r="B328" s="38"/>
      <c r="C328" s="52"/>
      <c r="D328" s="52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</row>
    <row r="329" spans="1:32" ht="12" customHeight="1">
      <c r="A329" s="38"/>
      <c r="B329" s="38"/>
      <c r="C329" s="52"/>
      <c r="D329" s="52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</row>
    <row r="330" spans="1:32" ht="12" customHeight="1">
      <c r="A330" s="38"/>
      <c r="B330" s="38"/>
      <c r="C330" s="52"/>
      <c r="D330" s="52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</row>
    <row r="331" spans="1:32" ht="12" customHeight="1">
      <c r="A331" s="38"/>
      <c r="B331" s="38"/>
      <c r="C331" s="52"/>
      <c r="D331" s="52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</row>
    <row r="332" spans="1:32" ht="12" customHeight="1">
      <c r="A332" s="38"/>
      <c r="B332" s="38"/>
      <c r="C332" s="52"/>
      <c r="D332" s="52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</row>
    <row r="333" spans="1:32" ht="12" customHeight="1">
      <c r="A333" s="38"/>
      <c r="B333" s="38"/>
      <c r="C333" s="52"/>
      <c r="D333" s="52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</row>
    <row r="334" spans="1:32" ht="12" customHeight="1">
      <c r="A334" s="38"/>
      <c r="B334" s="38"/>
      <c r="C334" s="52"/>
      <c r="D334" s="52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</row>
    <row r="335" spans="1:32" ht="12" customHeight="1">
      <c r="A335" s="38"/>
      <c r="B335" s="38"/>
      <c r="C335" s="52"/>
      <c r="D335" s="52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</row>
    <row r="336" spans="1:32" ht="12" customHeight="1">
      <c r="A336" s="38"/>
      <c r="B336" s="38"/>
      <c r="C336" s="52"/>
      <c r="D336" s="52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</row>
    <row r="337" spans="1:32" ht="12" customHeight="1">
      <c r="A337" s="38"/>
      <c r="B337" s="38"/>
      <c r="C337" s="52"/>
      <c r="D337" s="52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</row>
    <row r="338" spans="1:32" ht="12" customHeight="1">
      <c r="A338" s="38"/>
      <c r="B338" s="38"/>
      <c r="C338" s="52"/>
      <c r="D338" s="52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</row>
    <row r="339" spans="1:32" ht="12" customHeight="1">
      <c r="A339" s="38"/>
      <c r="B339" s="38"/>
      <c r="C339" s="52"/>
      <c r="D339" s="52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</row>
    <row r="340" spans="1:32" ht="12" customHeight="1">
      <c r="A340" s="38"/>
      <c r="B340" s="38"/>
      <c r="C340" s="52"/>
      <c r="D340" s="52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</row>
    <row r="341" spans="1:32" ht="12" customHeight="1">
      <c r="A341" s="38"/>
      <c r="B341" s="38"/>
      <c r="C341" s="52"/>
      <c r="D341" s="52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</row>
    <row r="342" spans="1:32" ht="12" customHeight="1">
      <c r="A342" s="38"/>
      <c r="B342" s="38"/>
      <c r="C342" s="52"/>
      <c r="D342" s="52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</row>
    <row r="343" spans="1:32" ht="12" customHeight="1">
      <c r="A343" s="38"/>
      <c r="B343" s="38"/>
      <c r="C343" s="52"/>
      <c r="D343" s="52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</row>
    <row r="344" spans="1:32" ht="12" customHeight="1">
      <c r="A344" s="38"/>
      <c r="B344" s="38"/>
      <c r="C344" s="52"/>
      <c r="D344" s="52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</row>
    <row r="345" spans="1:32" ht="12" customHeight="1">
      <c r="A345" s="38"/>
      <c r="B345" s="38"/>
      <c r="C345" s="52"/>
      <c r="D345" s="52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</row>
    <row r="346" spans="1:32" ht="12" customHeight="1">
      <c r="A346" s="38"/>
      <c r="B346" s="38"/>
      <c r="C346" s="52"/>
      <c r="D346" s="52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</row>
    <row r="347" spans="1:32" ht="12" customHeight="1">
      <c r="A347" s="38"/>
      <c r="B347" s="38"/>
      <c r="C347" s="52"/>
      <c r="D347" s="52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</row>
    <row r="348" spans="1:32" ht="12" customHeight="1">
      <c r="A348" s="38"/>
      <c r="B348" s="38"/>
      <c r="C348" s="52"/>
      <c r="D348" s="52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</row>
    <row r="349" spans="1:32" ht="12" customHeight="1">
      <c r="A349" s="38"/>
      <c r="B349" s="38"/>
      <c r="C349" s="52"/>
      <c r="D349" s="52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</row>
    <row r="350" spans="1:32" ht="12" customHeight="1">
      <c r="A350" s="38"/>
      <c r="B350" s="38"/>
      <c r="C350" s="52"/>
      <c r="D350" s="52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</row>
    <row r="351" spans="1:32" ht="12" customHeight="1">
      <c r="A351" s="38"/>
      <c r="B351" s="38"/>
      <c r="C351" s="52"/>
      <c r="D351" s="52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</row>
    <row r="352" spans="1:32" ht="12" customHeight="1">
      <c r="A352" s="38"/>
      <c r="B352" s="38"/>
      <c r="C352" s="52"/>
      <c r="D352" s="52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</row>
    <row r="353" spans="1:32" ht="12" customHeight="1">
      <c r="A353" s="38"/>
      <c r="B353" s="38"/>
      <c r="C353" s="52"/>
      <c r="D353" s="52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</row>
    <row r="354" spans="1:32" ht="12" customHeight="1">
      <c r="A354" s="38"/>
      <c r="B354" s="38"/>
      <c r="C354" s="52"/>
      <c r="D354" s="52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</row>
    <row r="355" spans="1:32" ht="12" customHeight="1">
      <c r="A355" s="38"/>
      <c r="B355" s="38"/>
      <c r="C355" s="52"/>
      <c r="D355" s="52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</row>
    <row r="356" spans="1:32" ht="12" customHeight="1">
      <c r="A356" s="38"/>
      <c r="B356" s="38"/>
      <c r="C356" s="52"/>
      <c r="D356" s="52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</row>
    <row r="357" spans="1:32" ht="12" customHeight="1">
      <c r="A357" s="38"/>
      <c r="B357" s="38"/>
      <c r="C357" s="52"/>
      <c r="D357" s="52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</row>
    <row r="358" spans="1:32" ht="12" customHeight="1">
      <c r="A358" s="38"/>
      <c r="B358" s="38"/>
      <c r="C358" s="52"/>
      <c r="D358" s="52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</row>
    <row r="359" spans="1:32" ht="12" customHeight="1">
      <c r="A359" s="38"/>
      <c r="B359" s="38"/>
      <c r="C359" s="52"/>
      <c r="D359" s="52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</row>
    <row r="360" spans="1:32" ht="12" customHeight="1">
      <c r="A360" s="38"/>
      <c r="B360" s="38"/>
      <c r="C360" s="52"/>
      <c r="D360" s="52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</row>
    <row r="361" spans="1:32" ht="12" customHeight="1">
      <c r="A361" s="38"/>
      <c r="B361" s="38"/>
      <c r="C361" s="52"/>
      <c r="D361" s="52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</row>
    <row r="362" spans="1:32" ht="12" customHeight="1">
      <c r="A362" s="38"/>
      <c r="B362" s="38"/>
      <c r="C362" s="52"/>
      <c r="D362" s="52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</row>
    <row r="363" spans="1:32" ht="12" customHeight="1">
      <c r="A363" s="38"/>
      <c r="B363" s="38"/>
      <c r="C363" s="52"/>
      <c r="D363" s="52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</row>
    <row r="364" spans="1:32" ht="12" customHeight="1">
      <c r="A364" s="38"/>
      <c r="B364" s="38"/>
      <c r="C364" s="52"/>
      <c r="D364" s="52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</row>
    <row r="365" spans="1:32" ht="12" customHeight="1">
      <c r="A365" s="38"/>
      <c r="B365" s="38"/>
      <c r="C365" s="52"/>
      <c r="D365" s="52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</row>
    <row r="366" spans="1:32" ht="12" customHeight="1">
      <c r="A366" s="38"/>
      <c r="B366" s="38"/>
      <c r="C366" s="52"/>
      <c r="D366" s="52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</row>
    <row r="367" spans="1:32" ht="12" customHeight="1">
      <c r="A367" s="38"/>
      <c r="B367" s="38"/>
      <c r="C367" s="52"/>
      <c r="D367" s="52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</row>
    <row r="368" spans="1:32" ht="12" customHeight="1">
      <c r="A368" s="38"/>
      <c r="B368" s="38"/>
      <c r="C368" s="52"/>
      <c r="D368" s="52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</row>
    <row r="369" spans="1:32" ht="12" customHeight="1">
      <c r="A369" s="38"/>
      <c r="B369" s="38"/>
      <c r="C369" s="52"/>
      <c r="D369" s="52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</row>
    <row r="370" spans="1:32" ht="12" customHeight="1">
      <c r="A370" s="38"/>
      <c r="B370" s="38"/>
      <c r="C370" s="52"/>
      <c r="D370" s="52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</row>
    <row r="371" spans="1:32" ht="12" customHeight="1">
      <c r="A371" s="38"/>
      <c r="B371" s="38"/>
      <c r="C371" s="52"/>
      <c r="D371" s="52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</row>
    <row r="372" spans="1:32" ht="12" customHeight="1">
      <c r="A372" s="38"/>
      <c r="B372" s="38"/>
      <c r="C372" s="52"/>
      <c r="D372" s="52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</row>
    <row r="373" spans="1:32" ht="12" customHeight="1">
      <c r="A373" s="38"/>
      <c r="B373" s="38"/>
      <c r="C373" s="52"/>
      <c r="D373" s="52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</row>
    <row r="374" spans="1:32" ht="12" customHeight="1">
      <c r="A374" s="38"/>
      <c r="B374" s="38"/>
      <c r="C374" s="52"/>
      <c r="D374" s="52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</row>
    <row r="375" spans="1:32" ht="12" customHeight="1">
      <c r="A375" s="38"/>
      <c r="B375" s="38"/>
      <c r="C375" s="52"/>
      <c r="D375" s="52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</row>
    <row r="376" spans="1:32" ht="12" customHeight="1">
      <c r="A376" s="38"/>
      <c r="B376" s="38"/>
      <c r="C376" s="52"/>
      <c r="D376" s="52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</row>
    <row r="377" spans="1:32" ht="12" customHeight="1">
      <c r="A377" s="38"/>
      <c r="B377" s="38"/>
      <c r="C377" s="52"/>
      <c r="D377" s="52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</row>
    <row r="378" spans="1:32" ht="12" customHeight="1">
      <c r="A378" s="38"/>
      <c r="B378" s="38"/>
      <c r="C378" s="52"/>
      <c r="D378" s="52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</row>
    <row r="379" spans="1:32" ht="12" customHeight="1">
      <c r="A379" s="38"/>
      <c r="B379" s="38"/>
      <c r="C379" s="52"/>
      <c r="D379" s="52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</row>
    <row r="380" spans="1:32" ht="12" customHeight="1">
      <c r="A380" s="38"/>
      <c r="B380" s="38"/>
      <c r="C380" s="52"/>
      <c r="D380" s="52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</row>
    <row r="381" spans="1:32" ht="12" customHeight="1">
      <c r="A381" s="38"/>
      <c r="B381" s="38"/>
      <c r="C381" s="52"/>
      <c r="D381" s="52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</row>
    <row r="382" spans="1:32" ht="12" customHeight="1">
      <c r="A382" s="38"/>
      <c r="B382" s="38"/>
      <c r="C382" s="52"/>
      <c r="D382" s="52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</row>
    <row r="383" spans="1:32" ht="12" customHeight="1">
      <c r="A383" s="38"/>
      <c r="B383" s="38"/>
      <c r="C383" s="52"/>
      <c r="D383" s="52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</row>
    <row r="384" spans="1:32" ht="12" customHeight="1">
      <c r="A384" s="38"/>
      <c r="B384" s="38"/>
      <c r="C384" s="52"/>
      <c r="D384" s="52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</row>
    <row r="385" spans="1:32" ht="12" customHeight="1">
      <c r="A385" s="38"/>
      <c r="B385" s="38"/>
      <c r="C385" s="52"/>
      <c r="D385" s="52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</row>
    <row r="386" spans="1:32" ht="12" customHeight="1">
      <c r="A386" s="38"/>
      <c r="B386" s="38"/>
      <c r="C386" s="52"/>
      <c r="D386" s="52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</row>
    <row r="387" spans="1:32" ht="12" customHeight="1">
      <c r="A387" s="38"/>
      <c r="B387" s="38"/>
      <c r="C387" s="52"/>
      <c r="D387" s="52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</row>
    <row r="388" spans="1:32" ht="12" customHeight="1">
      <c r="A388" s="38"/>
      <c r="B388" s="38"/>
      <c r="C388" s="52"/>
      <c r="D388" s="52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</row>
    <row r="389" spans="1:32" ht="12" customHeight="1">
      <c r="A389" s="38"/>
      <c r="B389" s="38"/>
      <c r="C389" s="52"/>
      <c r="D389" s="52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</row>
    <row r="390" spans="1:32" ht="12" customHeight="1">
      <c r="A390" s="38"/>
      <c r="B390" s="38"/>
      <c r="C390" s="52"/>
      <c r="D390" s="52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</row>
    <row r="391" spans="1:32" ht="12" customHeight="1">
      <c r="A391" s="38"/>
      <c r="B391" s="38"/>
      <c r="C391" s="52"/>
      <c r="D391" s="52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</row>
    <row r="392" spans="1:32" ht="12" customHeight="1">
      <c r="A392" s="38"/>
      <c r="B392" s="38"/>
      <c r="C392" s="52"/>
      <c r="D392" s="52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</row>
    <row r="393" spans="1:32" ht="12" customHeight="1">
      <c r="A393" s="38"/>
      <c r="B393" s="38"/>
      <c r="C393" s="52"/>
      <c r="D393" s="52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</row>
    <row r="394" spans="1:32" ht="12" customHeight="1">
      <c r="A394" s="38"/>
      <c r="B394" s="38"/>
      <c r="C394" s="52"/>
      <c r="D394" s="52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</row>
    <row r="395" spans="1:32" ht="12" customHeight="1">
      <c r="A395" s="38"/>
      <c r="B395" s="38"/>
      <c r="C395" s="52"/>
      <c r="D395" s="52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</row>
    <row r="396" spans="1:32" ht="12" customHeight="1">
      <c r="A396" s="38"/>
      <c r="B396" s="38"/>
      <c r="C396" s="52"/>
      <c r="D396" s="52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</row>
    <row r="397" spans="1:32" ht="12" customHeight="1">
      <c r="A397" s="38"/>
      <c r="B397" s="38"/>
      <c r="C397" s="52"/>
      <c r="D397" s="52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</row>
    <row r="398" spans="1:32" ht="12" customHeight="1">
      <c r="A398" s="38"/>
      <c r="B398" s="38"/>
      <c r="C398" s="52"/>
      <c r="D398" s="52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</row>
    <row r="399" spans="1:32" ht="12" customHeight="1">
      <c r="A399" s="38"/>
      <c r="B399" s="38"/>
      <c r="C399" s="52"/>
      <c r="D399" s="52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</row>
    <row r="400" spans="1:32" ht="12" customHeight="1">
      <c r="A400" s="38"/>
      <c r="B400" s="38"/>
      <c r="C400" s="52"/>
      <c r="D400" s="52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</row>
    <row r="401" spans="1:32" ht="12" customHeight="1">
      <c r="A401" s="38"/>
      <c r="B401" s="38"/>
      <c r="C401" s="52"/>
      <c r="D401" s="52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</row>
    <row r="402" spans="1:32" ht="12" customHeight="1">
      <c r="A402" s="38"/>
      <c r="B402" s="38"/>
      <c r="C402" s="52"/>
      <c r="D402" s="52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</row>
    <row r="403" spans="1:32" ht="12" customHeight="1">
      <c r="A403" s="38"/>
      <c r="B403" s="38"/>
      <c r="C403" s="52"/>
      <c r="D403" s="52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</row>
    <row r="404" spans="1:32" ht="12" customHeight="1">
      <c r="A404" s="38"/>
      <c r="B404" s="38"/>
      <c r="C404" s="52"/>
      <c r="D404" s="52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</row>
    <row r="405" spans="1:32" ht="12" customHeight="1">
      <c r="A405" s="38"/>
      <c r="B405" s="38"/>
      <c r="C405" s="52"/>
      <c r="D405" s="52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</row>
    <row r="406" spans="1:32" ht="12" customHeight="1">
      <c r="A406" s="38"/>
      <c r="B406" s="38"/>
      <c r="C406" s="52"/>
      <c r="D406" s="52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</row>
    <row r="407" spans="1:32" ht="12" customHeight="1">
      <c r="A407" s="38"/>
      <c r="B407" s="38"/>
      <c r="C407" s="52"/>
      <c r="D407" s="52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</row>
    <row r="408" spans="1:32" ht="12" customHeight="1">
      <c r="A408" s="38"/>
      <c r="B408" s="38"/>
      <c r="C408" s="52"/>
      <c r="D408" s="52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</row>
    <row r="409" spans="1:32" ht="12" customHeight="1">
      <c r="A409" s="38"/>
      <c r="B409" s="38"/>
      <c r="C409" s="52"/>
      <c r="D409" s="52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</row>
    <row r="410" spans="1:32" ht="12" customHeight="1">
      <c r="A410" s="38"/>
      <c r="B410" s="38"/>
      <c r="C410" s="52"/>
      <c r="D410" s="52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</row>
    <row r="411" spans="1:32" ht="12" customHeight="1">
      <c r="A411" s="38"/>
      <c r="B411" s="38"/>
      <c r="C411" s="52"/>
      <c r="D411" s="52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</row>
    <row r="412" spans="1:32" ht="12" customHeight="1">
      <c r="A412" s="38"/>
      <c r="B412" s="38"/>
      <c r="C412" s="52"/>
      <c r="D412" s="52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</row>
    <row r="413" spans="1:32" ht="12" customHeight="1">
      <c r="A413" s="38"/>
      <c r="B413" s="38"/>
      <c r="C413" s="52"/>
      <c r="D413" s="52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</row>
    <row r="414" spans="1:32" ht="12" customHeight="1">
      <c r="A414" s="38"/>
      <c r="B414" s="38"/>
      <c r="C414" s="52"/>
      <c r="D414" s="52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</row>
    <row r="415" spans="1:32" ht="12" customHeight="1">
      <c r="A415" s="38"/>
      <c r="B415" s="38"/>
      <c r="C415" s="52"/>
      <c r="D415" s="52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</row>
    <row r="416" spans="1:32" ht="12" customHeight="1">
      <c r="A416" s="38"/>
      <c r="B416" s="38"/>
      <c r="C416" s="52"/>
      <c r="D416" s="52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</row>
    <row r="417" spans="1:32" ht="12" customHeight="1">
      <c r="A417" s="38"/>
      <c r="B417" s="38"/>
      <c r="C417" s="52"/>
      <c r="D417" s="52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</row>
    <row r="418" spans="1:32" ht="12" customHeight="1">
      <c r="A418" s="38"/>
      <c r="B418" s="38"/>
      <c r="C418" s="52"/>
      <c r="D418" s="52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</row>
    <row r="419" spans="1:32" ht="12" customHeight="1">
      <c r="A419" s="38"/>
      <c r="B419" s="38"/>
      <c r="C419" s="52"/>
      <c r="D419" s="52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</row>
    <row r="420" spans="1:32" ht="12" customHeight="1">
      <c r="A420" s="38"/>
      <c r="B420" s="38"/>
      <c r="C420" s="52"/>
      <c r="D420" s="52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</row>
    <row r="421" spans="1:32" ht="12" customHeight="1">
      <c r="A421" s="38"/>
      <c r="B421" s="38"/>
      <c r="C421" s="52"/>
      <c r="D421" s="52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</row>
    <row r="422" spans="1:32" ht="12" customHeight="1">
      <c r="A422" s="38"/>
      <c r="B422" s="38"/>
      <c r="C422" s="52"/>
      <c r="D422" s="52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</row>
    <row r="423" spans="1:32" ht="12" customHeight="1">
      <c r="A423" s="38"/>
      <c r="B423" s="38"/>
      <c r="C423" s="52"/>
      <c r="D423" s="52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</row>
    <row r="424" spans="1:32" ht="12" customHeight="1">
      <c r="A424" s="38"/>
      <c r="B424" s="38"/>
      <c r="C424" s="52"/>
      <c r="D424" s="52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</row>
    <row r="425" spans="1:32" ht="12" customHeight="1">
      <c r="A425" s="38"/>
      <c r="B425" s="38"/>
      <c r="C425" s="52"/>
      <c r="D425" s="52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</row>
    <row r="426" spans="1:32" ht="12" customHeight="1">
      <c r="A426" s="38"/>
      <c r="B426" s="38"/>
      <c r="C426" s="52"/>
      <c r="D426" s="52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</row>
    <row r="427" spans="1:32" ht="12" customHeight="1">
      <c r="A427" s="38"/>
      <c r="B427" s="38"/>
      <c r="C427" s="52"/>
      <c r="D427" s="52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</row>
    <row r="428" spans="1:32" ht="12" customHeight="1">
      <c r="A428" s="38"/>
      <c r="B428" s="38"/>
      <c r="C428" s="52"/>
      <c r="D428" s="52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</row>
    <row r="429" spans="1:32" ht="12" customHeight="1">
      <c r="A429" s="38"/>
      <c r="B429" s="38"/>
      <c r="C429" s="52"/>
      <c r="D429" s="52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</row>
    <row r="430" spans="1:32" ht="12" customHeight="1">
      <c r="A430" s="38"/>
      <c r="B430" s="38"/>
      <c r="C430" s="52"/>
      <c r="D430" s="52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</row>
    <row r="431" spans="1:32" ht="12" customHeight="1">
      <c r="A431" s="38"/>
      <c r="B431" s="38"/>
      <c r="C431" s="52"/>
      <c r="D431" s="52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</row>
    <row r="432" spans="1:32" ht="12" customHeight="1">
      <c r="A432" s="38"/>
      <c r="B432" s="38"/>
      <c r="C432" s="52"/>
      <c r="D432" s="52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</row>
    <row r="433" spans="1:32" ht="12" customHeight="1">
      <c r="A433" s="38"/>
      <c r="B433" s="38"/>
      <c r="C433" s="52"/>
      <c r="D433" s="52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</row>
    <row r="434" spans="1:32" ht="12" customHeight="1">
      <c r="A434" s="38"/>
      <c r="B434" s="38"/>
      <c r="C434" s="52"/>
      <c r="D434" s="52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</row>
    <row r="435" spans="1:32" ht="12" customHeight="1">
      <c r="A435" s="38"/>
      <c r="B435" s="38"/>
      <c r="C435" s="52"/>
      <c r="D435" s="52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</row>
    <row r="436" spans="1:32" ht="12" customHeight="1">
      <c r="A436" s="38"/>
      <c r="B436" s="38"/>
      <c r="C436" s="52"/>
      <c r="D436" s="52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</row>
    <row r="437" spans="1:32" ht="12" customHeight="1">
      <c r="A437" s="38"/>
      <c r="B437" s="38"/>
      <c r="C437" s="52"/>
      <c r="D437" s="52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</row>
    <row r="438" spans="1:32" ht="12" customHeight="1">
      <c r="A438" s="38"/>
      <c r="B438" s="38"/>
      <c r="C438" s="52"/>
      <c r="D438" s="52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</row>
    <row r="439" spans="1:32" ht="12" customHeight="1">
      <c r="A439" s="38"/>
      <c r="B439" s="38"/>
      <c r="C439" s="52"/>
      <c r="D439" s="52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</row>
    <row r="440" spans="1:32" ht="12" customHeight="1">
      <c r="A440" s="38"/>
      <c r="B440" s="38"/>
      <c r="C440" s="52"/>
      <c r="D440" s="52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</row>
    <row r="441" spans="1:32" ht="12" customHeight="1">
      <c r="A441" s="38"/>
      <c r="B441" s="38"/>
      <c r="C441" s="52"/>
      <c r="D441" s="52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</row>
    <row r="442" spans="1:32" ht="12" customHeight="1">
      <c r="A442" s="38"/>
      <c r="B442" s="38"/>
      <c r="C442" s="52"/>
      <c r="D442" s="52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</row>
    <row r="443" spans="1:32" ht="12" customHeight="1">
      <c r="A443" s="38"/>
      <c r="B443" s="38"/>
      <c r="C443" s="52"/>
      <c r="D443" s="52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</row>
    <row r="444" spans="1:32" ht="12" customHeight="1">
      <c r="A444" s="38"/>
      <c r="B444" s="38"/>
      <c r="C444" s="52"/>
      <c r="D444" s="52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</row>
    <row r="445" spans="1:32" ht="12" customHeight="1">
      <c r="A445" s="38"/>
      <c r="B445" s="38"/>
      <c r="C445" s="52"/>
      <c r="D445" s="52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</row>
    <row r="446" spans="1:32" ht="12" customHeight="1">
      <c r="A446" s="38"/>
      <c r="B446" s="38"/>
      <c r="C446" s="52"/>
      <c r="D446" s="52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</row>
    <row r="447" spans="1:32" ht="12" customHeight="1">
      <c r="A447" s="38"/>
      <c r="B447" s="38"/>
      <c r="C447" s="52"/>
      <c r="D447" s="52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</row>
    <row r="448" spans="1:32" ht="12" customHeight="1">
      <c r="A448" s="38"/>
      <c r="B448" s="38"/>
      <c r="C448" s="52"/>
      <c r="D448" s="52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</row>
    <row r="449" spans="1:32" ht="12" customHeight="1">
      <c r="A449" s="38"/>
      <c r="B449" s="38"/>
      <c r="C449" s="52"/>
      <c r="D449" s="52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</row>
    <row r="450" spans="1:32" ht="12" customHeight="1">
      <c r="A450" s="38"/>
      <c r="B450" s="38"/>
      <c r="C450" s="52"/>
      <c r="D450" s="52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</row>
    <row r="451" spans="1:32" ht="12" customHeight="1">
      <c r="A451" s="38"/>
      <c r="B451" s="38"/>
      <c r="C451" s="52"/>
      <c r="D451" s="52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</row>
    <row r="452" spans="1:32" ht="12" customHeight="1">
      <c r="A452" s="38"/>
      <c r="B452" s="38"/>
      <c r="C452" s="52"/>
      <c r="D452" s="52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</row>
    <row r="453" spans="1:32" ht="12" customHeight="1">
      <c r="A453" s="38"/>
      <c r="B453" s="38"/>
      <c r="C453" s="52"/>
      <c r="D453" s="52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</row>
    <row r="454" spans="1:32" ht="12" customHeight="1">
      <c r="A454" s="38"/>
      <c r="B454" s="38"/>
      <c r="C454" s="52"/>
      <c r="D454" s="52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</row>
    <row r="455" spans="1:32" ht="12" customHeight="1">
      <c r="A455" s="38"/>
      <c r="B455" s="38"/>
      <c r="C455" s="52"/>
      <c r="D455" s="52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</row>
    <row r="456" spans="1:32" ht="12" customHeight="1">
      <c r="A456" s="38"/>
      <c r="B456" s="38"/>
      <c r="C456" s="52"/>
      <c r="D456" s="52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</row>
    <row r="457" spans="1:32" ht="12" customHeight="1">
      <c r="A457" s="38"/>
      <c r="B457" s="38"/>
      <c r="C457" s="52"/>
      <c r="D457" s="52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</row>
    <row r="458" spans="1:32" ht="12" customHeight="1">
      <c r="A458" s="38"/>
      <c r="B458" s="38"/>
      <c r="C458" s="52"/>
      <c r="D458" s="52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</row>
    <row r="459" spans="1:32" ht="12" customHeight="1">
      <c r="A459" s="38"/>
      <c r="B459" s="38"/>
      <c r="C459" s="52"/>
      <c r="D459" s="52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</row>
    <row r="460" spans="1:32" ht="12" customHeight="1">
      <c r="A460" s="38"/>
      <c r="B460" s="38"/>
      <c r="C460" s="52"/>
      <c r="D460" s="52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</row>
    <row r="461" spans="1:32" ht="12" customHeight="1">
      <c r="A461" s="38"/>
      <c r="B461" s="38"/>
      <c r="C461" s="52"/>
      <c r="D461" s="52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</row>
    <row r="462" spans="1:32" ht="12" customHeight="1">
      <c r="A462" s="38"/>
      <c r="B462" s="38"/>
      <c r="C462" s="52"/>
      <c r="D462" s="52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</row>
    <row r="463" spans="1:32" ht="12" customHeight="1">
      <c r="A463" s="38"/>
      <c r="B463" s="38"/>
      <c r="C463" s="52"/>
      <c r="D463" s="52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</row>
    <row r="464" spans="1:32" ht="12" customHeight="1">
      <c r="A464" s="38"/>
      <c r="B464" s="38"/>
      <c r="C464" s="52"/>
      <c r="D464" s="52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</row>
    <row r="465" spans="1:32" ht="12" customHeight="1">
      <c r="A465" s="38"/>
      <c r="B465" s="38"/>
      <c r="C465" s="52"/>
      <c r="D465" s="52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</row>
    <row r="466" spans="1:32" ht="12" customHeight="1">
      <c r="A466" s="38"/>
      <c r="B466" s="38"/>
      <c r="C466" s="52"/>
      <c r="D466" s="52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</row>
    <row r="467" spans="1:32" ht="12" customHeight="1">
      <c r="A467" s="38"/>
      <c r="B467" s="38"/>
      <c r="C467" s="52"/>
      <c r="D467" s="52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</row>
    <row r="468" spans="1:32" ht="12" customHeight="1">
      <c r="A468" s="38"/>
      <c r="B468" s="38"/>
      <c r="C468" s="52"/>
      <c r="D468" s="52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</row>
    <row r="469" spans="1:32" ht="12" customHeight="1">
      <c r="A469" s="38"/>
      <c r="B469" s="38"/>
      <c r="C469" s="52"/>
      <c r="D469" s="52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</row>
    <row r="470" spans="1:32" ht="12" customHeight="1">
      <c r="A470" s="38"/>
      <c r="B470" s="38"/>
      <c r="C470" s="52"/>
      <c r="D470" s="52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</row>
    <row r="471" spans="1:32" ht="12" customHeight="1">
      <c r="A471" s="38"/>
      <c r="B471" s="38"/>
      <c r="C471" s="52"/>
      <c r="D471" s="52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</row>
    <row r="472" spans="1:32" ht="12" customHeight="1">
      <c r="A472" s="38"/>
      <c r="B472" s="38"/>
      <c r="C472" s="52"/>
      <c r="D472" s="52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</row>
    <row r="473" spans="1:32" ht="12" customHeight="1">
      <c r="A473" s="38"/>
      <c r="B473" s="38"/>
      <c r="C473" s="52"/>
      <c r="D473" s="52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</row>
    <row r="474" spans="1:32" ht="12" customHeight="1">
      <c r="A474" s="38"/>
      <c r="B474" s="38"/>
      <c r="C474" s="52"/>
      <c r="D474" s="52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</row>
    <row r="475" spans="1:32" ht="12" customHeight="1">
      <c r="A475" s="38"/>
      <c r="B475" s="38"/>
      <c r="C475" s="52"/>
      <c r="D475" s="52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</row>
    <row r="476" spans="1:32" ht="12" customHeight="1">
      <c r="A476" s="38"/>
      <c r="B476" s="38"/>
      <c r="C476" s="52"/>
      <c r="D476" s="52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</row>
    <row r="477" spans="1:32" ht="12" customHeight="1">
      <c r="A477" s="38"/>
      <c r="B477" s="38"/>
      <c r="C477" s="52"/>
      <c r="D477" s="52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</row>
    <row r="478" spans="1:32" ht="12" customHeight="1">
      <c r="A478" s="38"/>
      <c r="B478" s="38"/>
      <c r="C478" s="52"/>
      <c r="D478" s="52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</row>
    <row r="479" spans="1:32" ht="12" customHeight="1">
      <c r="A479" s="38"/>
      <c r="B479" s="38"/>
      <c r="C479" s="52"/>
      <c r="D479" s="52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</row>
    <row r="480" spans="1:32" ht="12" customHeight="1">
      <c r="A480" s="38"/>
      <c r="B480" s="38"/>
      <c r="C480" s="52"/>
      <c r="D480" s="52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</row>
    <row r="481" spans="1:32" ht="12" customHeight="1">
      <c r="A481" s="38"/>
      <c r="B481" s="38"/>
      <c r="C481" s="52"/>
      <c r="D481" s="52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</row>
    <row r="482" spans="1:32" ht="12" customHeight="1">
      <c r="A482" s="38"/>
      <c r="B482" s="38"/>
      <c r="C482" s="52"/>
      <c r="D482" s="52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</row>
    <row r="483" spans="1:32" ht="12" customHeight="1">
      <c r="A483" s="38"/>
      <c r="B483" s="38"/>
      <c r="C483" s="52"/>
      <c r="D483" s="52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</row>
    <row r="484" spans="1:32" ht="12" customHeight="1">
      <c r="A484" s="38"/>
      <c r="B484" s="38"/>
      <c r="C484" s="52"/>
      <c r="D484" s="52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</row>
    <row r="485" spans="1:32" ht="12" customHeight="1">
      <c r="A485" s="38"/>
      <c r="B485" s="38"/>
      <c r="C485" s="52"/>
      <c r="D485" s="52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</row>
    <row r="486" spans="1:32" ht="12" customHeight="1">
      <c r="A486" s="38"/>
      <c r="B486" s="38"/>
      <c r="C486" s="52"/>
      <c r="D486" s="52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</row>
    <row r="487" spans="1:32" ht="12" customHeight="1">
      <c r="A487" s="38"/>
      <c r="B487" s="38"/>
      <c r="C487" s="52"/>
      <c r="D487" s="52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</row>
    <row r="488" spans="1:32" ht="12" customHeight="1">
      <c r="A488" s="38"/>
      <c r="B488" s="38"/>
      <c r="C488" s="52"/>
      <c r="D488" s="52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</row>
    <row r="489" spans="1:32" ht="12" customHeight="1">
      <c r="A489" s="38"/>
      <c r="B489" s="38"/>
      <c r="C489" s="52"/>
      <c r="D489" s="52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</row>
    <row r="490" spans="1:32" ht="12" customHeight="1">
      <c r="A490" s="38"/>
      <c r="B490" s="38"/>
      <c r="C490" s="52"/>
      <c r="D490" s="52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</row>
    <row r="491" spans="1:32" ht="12" customHeight="1">
      <c r="A491" s="38"/>
      <c r="B491" s="38"/>
      <c r="C491" s="52"/>
      <c r="D491" s="52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</row>
    <row r="492" spans="1:32" ht="12" customHeight="1">
      <c r="A492" s="38"/>
      <c r="B492" s="38"/>
      <c r="C492" s="52"/>
      <c r="D492" s="52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</row>
    <row r="493" spans="1:32" ht="12" customHeight="1">
      <c r="A493" s="38"/>
      <c r="B493" s="38"/>
      <c r="C493" s="52"/>
      <c r="D493" s="52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</row>
    <row r="494" spans="1:32" ht="12" customHeight="1">
      <c r="A494" s="38"/>
      <c r="B494" s="38"/>
      <c r="C494" s="52"/>
      <c r="D494" s="52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</row>
    <row r="495" spans="1:32" ht="12" customHeight="1">
      <c r="A495" s="38"/>
      <c r="B495" s="38"/>
      <c r="C495" s="52"/>
      <c r="D495" s="52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</row>
    <row r="496" spans="1:32" ht="12" customHeight="1">
      <c r="A496" s="38"/>
      <c r="B496" s="38"/>
      <c r="C496" s="52"/>
      <c r="D496" s="52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</row>
    <row r="497" spans="1:32" ht="12" customHeight="1">
      <c r="A497" s="38"/>
      <c r="B497" s="38"/>
      <c r="C497" s="52"/>
      <c r="D497" s="52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</row>
    <row r="498" spans="1:32" ht="12" customHeight="1">
      <c r="A498" s="38"/>
      <c r="B498" s="38"/>
      <c r="C498" s="52"/>
      <c r="D498" s="52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</row>
    <row r="499" spans="1:32" ht="12" customHeight="1">
      <c r="A499" s="38"/>
      <c r="B499" s="38"/>
      <c r="C499" s="52"/>
      <c r="D499" s="52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</row>
    <row r="500" spans="1:32" ht="12" customHeight="1">
      <c r="A500" s="38"/>
      <c r="B500" s="38"/>
      <c r="C500" s="52"/>
      <c r="D500" s="52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</row>
    <row r="501" spans="1:32" ht="12" customHeight="1">
      <c r="A501" s="38"/>
      <c r="B501" s="38"/>
      <c r="C501" s="52"/>
      <c r="D501" s="52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</row>
    <row r="502" spans="1:32" ht="12" customHeight="1">
      <c r="A502" s="38"/>
      <c r="B502" s="38"/>
      <c r="C502" s="52"/>
      <c r="D502" s="52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</row>
    <row r="503" spans="1:32" ht="12" customHeight="1">
      <c r="A503" s="38"/>
      <c r="B503" s="38"/>
      <c r="C503" s="52"/>
      <c r="D503" s="52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</row>
    <row r="504" spans="1:32" ht="12" customHeight="1">
      <c r="A504" s="38"/>
      <c r="B504" s="38"/>
      <c r="C504" s="52"/>
      <c r="D504" s="52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</row>
    <row r="505" spans="1:32" ht="12" customHeight="1">
      <c r="A505" s="38"/>
      <c r="B505" s="38"/>
      <c r="C505" s="52"/>
      <c r="D505" s="52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</row>
    <row r="506" spans="1:32" ht="12" customHeight="1">
      <c r="A506" s="38"/>
      <c r="B506" s="38"/>
      <c r="C506" s="52"/>
      <c r="D506" s="52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</row>
    <row r="507" spans="1:32" ht="12" customHeight="1">
      <c r="A507" s="38"/>
      <c r="B507" s="38"/>
      <c r="C507" s="52"/>
      <c r="D507" s="52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</row>
    <row r="508" spans="1:32" ht="12" customHeight="1">
      <c r="A508" s="38"/>
      <c r="B508" s="38"/>
      <c r="C508" s="52"/>
      <c r="D508" s="52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</row>
    <row r="509" spans="1:32" ht="12" customHeight="1">
      <c r="A509" s="38"/>
      <c r="B509" s="38"/>
      <c r="C509" s="52"/>
      <c r="D509" s="52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</row>
    <row r="510" spans="1:32" ht="12" customHeight="1">
      <c r="A510" s="38"/>
      <c r="B510" s="38"/>
      <c r="C510" s="52"/>
      <c r="D510" s="52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</row>
    <row r="511" spans="1:32" ht="12" customHeight="1">
      <c r="A511" s="38"/>
      <c r="B511" s="38"/>
      <c r="C511" s="52"/>
      <c r="D511" s="52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</row>
    <row r="512" spans="1:32" ht="12" customHeight="1">
      <c r="A512" s="38"/>
      <c r="B512" s="38"/>
      <c r="C512" s="52"/>
      <c r="D512" s="52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</row>
    <row r="513" spans="1:32" ht="12" customHeight="1">
      <c r="A513" s="38"/>
      <c r="B513" s="38"/>
      <c r="C513" s="52"/>
      <c r="D513" s="52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</row>
    <row r="514" spans="1:32" ht="12" customHeight="1">
      <c r="A514" s="38"/>
      <c r="B514" s="38"/>
      <c r="C514" s="52"/>
      <c r="D514" s="52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</row>
    <row r="515" spans="1:32" ht="12" customHeight="1">
      <c r="A515" s="38"/>
      <c r="B515" s="38"/>
      <c r="C515" s="52"/>
      <c r="D515" s="52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</row>
    <row r="516" spans="1:32" ht="12" customHeight="1">
      <c r="A516" s="38"/>
      <c r="B516" s="38"/>
      <c r="C516" s="52"/>
      <c r="D516" s="52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</row>
    <row r="517" spans="1:32" ht="12" customHeight="1">
      <c r="A517" s="38"/>
      <c r="B517" s="38"/>
      <c r="C517" s="52"/>
      <c r="D517" s="52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</row>
    <row r="518" spans="1:32" ht="12" customHeight="1">
      <c r="A518" s="38"/>
      <c r="B518" s="38"/>
      <c r="C518" s="52"/>
      <c r="D518" s="52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</row>
    <row r="519" spans="1:32" ht="12" customHeight="1">
      <c r="A519" s="38"/>
      <c r="B519" s="38"/>
      <c r="C519" s="52"/>
      <c r="D519" s="52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</row>
    <row r="520" spans="1:32" ht="12" customHeight="1">
      <c r="A520" s="38"/>
      <c r="B520" s="38"/>
      <c r="C520" s="52"/>
      <c r="D520" s="52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</row>
    <row r="521" spans="1:32" ht="12" customHeight="1">
      <c r="A521" s="38"/>
      <c r="B521" s="38"/>
      <c r="C521" s="52"/>
      <c r="D521" s="52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</row>
    <row r="522" spans="1:32" ht="12" customHeight="1">
      <c r="A522" s="38"/>
      <c r="B522" s="38"/>
      <c r="C522" s="52"/>
      <c r="D522" s="52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</row>
    <row r="523" spans="1:32" ht="12" customHeight="1">
      <c r="A523" s="38"/>
      <c r="B523" s="38"/>
      <c r="C523" s="52"/>
      <c r="D523" s="52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</row>
    <row r="524" spans="1:32" ht="12" customHeight="1">
      <c r="A524" s="38"/>
      <c r="B524" s="38"/>
      <c r="C524" s="52"/>
      <c r="D524" s="52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</row>
    <row r="525" spans="1:32" ht="12" customHeight="1">
      <c r="A525" s="38"/>
      <c r="B525" s="38"/>
      <c r="C525" s="52"/>
      <c r="D525" s="52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</row>
    <row r="526" spans="1:32" ht="12" customHeight="1">
      <c r="A526" s="38"/>
      <c r="B526" s="38"/>
      <c r="C526" s="52"/>
      <c r="D526" s="52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</row>
    <row r="527" spans="1:32" ht="12" customHeight="1">
      <c r="A527" s="38"/>
      <c r="B527" s="38"/>
      <c r="C527" s="52"/>
      <c r="D527" s="52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</row>
    <row r="528" spans="1:32" ht="12" customHeight="1">
      <c r="A528" s="38"/>
      <c r="B528" s="38"/>
      <c r="C528" s="52"/>
      <c r="D528" s="52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</row>
    <row r="529" spans="1:32" ht="12" customHeight="1">
      <c r="A529" s="38"/>
      <c r="B529" s="38"/>
      <c r="C529" s="52"/>
      <c r="D529" s="52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</row>
    <row r="530" spans="1:32" ht="12" customHeight="1">
      <c r="A530" s="38"/>
      <c r="B530" s="38"/>
      <c r="C530" s="52"/>
      <c r="D530" s="52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</row>
    <row r="531" spans="1:32" ht="12" customHeight="1">
      <c r="A531" s="38"/>
      <c r="B531" s="38"/>
      <c r="C531" s="52"/>
      <c r="D531" s="52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</row>
    <row r="532" spans="1:32" ht="12" customHeight="1">
      <c r="A532" s="38"/>
      <c r="B532" s="38"/>
      <c r="C532" s="52"/>
      <c r="D532" s="52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</row>
    <row r="533" spans="1:32" ht="12" customHeight="1">
      <c r="A533" s="38"/>
      <c r="B533" s="38"/>
      <c r="C533" s="52"/>
      <c r="D533" s="52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</row>
    <row r="534" spans="1:32" ht="12" customHeight="1">
      <c r="A534" s="38"/>
      <c r="B534" s="38"/>
      <c r="C534" s="52"/>
      <c r="D534" s="52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</row>
    <row r="535" spans="1:32" ht="12" customHeight="1">
      <c r="A535" s="38"/>
      <c r="B535" s="38"/>
      <c r="C535" s="52"/>
      <c r="D535" s="52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</row>
    <row r="536" spans="1:32" ht="12" customHeight="1">
      <c r="A536" s="38"/>
      <c r="B536" s="38"/>
      <c r="C536" s="52"/>
      <c r="D536" s="52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</row>
    <row r="537" spans="1:32" ht="12" customHeight="1">
      <c r="A537" s="38"/>
      <c r="B537" s="38"/>
      <c r="C537" s="52"/>
      <c r="D537" s="52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</row>
    <row r="538" spans="1:32" ht="12" customHeight="1">
      <c r="A538" s="38"/>
      <c r="B538" s="38"/>
      <c r="C538" s="52"/>
      <c r="D538" s="52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</row>
    <row r="539" spans="1:32" ht="12" customHeight="1">
      <c r="A539" s="38"/>
      <c r="B539" s="38"/>
      <c r="C539" s="52"/>
      <c r="D539" s="52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</row>
    <row r="540" spans="1:32" ht="12" customHeight="1">
      <c r="A540" s="38"/>
      <c r="B540" s="38"/>
      <c r="C540" s="52"/>
      <c r="D540" s="52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</row>
    <row r="541" spans="1:32" ht="12" customHeight="1">
      <c r="A541" s="38"/>
      <c r="B541" s="38"/>
      <c r="C541" s="52"/>
      <c r="D541" s="52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</row>
    <row r="542" spans="1:32" ht="12" customHeight="1">
      <c r="A542" s="38"/>
      <c r="B542" s="38"/>
      <c r="C542" s="52"/>
      <c r="D542" s="52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</row>
    <row r="543" spans="1:32" ht="12" customHeight="1">
      <c r="A543" s="38"/>
      <c r="B543" s="38"/>
      <c r="C543" s="52"/>
      <c r="D543" s="52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</row>
    <row r="544" spans="1:32" ht="12" customHeight="1">
      <c r="A544" s="38"/>
      <c r="B544" s="38"/>
      <c r="C544" s="52"/>
      <c r="D544" s="52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</row>
    <row r="545" spans="1:32" ht="12" customHeight="1">
      <c r="A545" s="38"/>
      <c r="B545" s="38"/>
      <c r="C545" s="52"/>
      <c r="D545" s="52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</row>
    <row r="546" spans="1:32" ht="12" customHeight="1">
      <c r="A546" s="38"/>
      <c r="B546" s="38"/>
      <c r="C546" s="52"/>
      <c r="D546" s="52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</row>
    <row r="547" spans="1:32" ht="12" customHeight="1">
      <c r="A547" s="38"/>
      <c r="B547" s="38"/>
      <c r="C547" s="52"/>
      <c r="D547" s="52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</row>
    <row r="548" spans="1:32" ht="12" customHeight="1">
      <c r="A548" s="38"/>
      <c r="B548" s="38"/>
      <c r="C548" s="52"/>
      <c r="D548" s="52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</row>
    <row r="549" spans="1:32" ht="12" customHeight="1">
      <c r="A549" s="38"/>
      <c r="B549" s="38"/>
      <c r="C549" s="52"/>
      <c r="D549" s="52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</row>
    <row r="550" spans="1:32" ht="12" customHeight="1">
      <c r="A550" s="38"/>
      <c r="B550" s="38"/>
      <c r="C550" s="52"/>
      <c r="D550" s="52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</row>
    <row r="551" spans="1:32" ht="12" customHeight="1">
      <c r="A551" s="38"/>
      <c r="B551" s="38"/>
      <c r="C551" s="52"/>
      <c r="D551" s="52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</row>
    <row r="552" spans="1:32" ht="12" customHeight="1">
      <c r="A552" s="38"/>
      <c r="B552" s="38"/>
      <c r="C552" s="52"/>
      <c r="D552" s="52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</row>
    <row r="553" spans="1:32" ht="12" customHeight="1">
      <c r="A553" s="38"/>
      <c r="B553" s="38"/>
      <c r="C553" s="52"/>
      <c r="D553" s="52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</row>
    <row r="554" spans="1:32" ht="12" customHeight="1">
      <c r="A554" s="38"/>
      <c r="B554" s="38"/>
      <c r="C554" s="52"/>
      <c r="D554" s="52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</row>
    <row r="555" spans="1:32" ht="12" customHeight="1">
      <c r="A555" s="38"/>
      <c r="B555" s="38"/>
      <c r="C555" s="52"/>
      <c r="D555" s="52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</row>
    <row r="556" spans="1:32" ht="12" customHeight="1">
      <c r="A556" s="38"/>
      <c r="B556" s="38"/>
      <c r="C556" s="52"/>
      <c r="D556" s="52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</row>
    <row r="557" spans="1:32" ht="12" customHeight="1">
      <c r="A557" s="38"/>
      <c r="B557" s="38"/>
      <c r="C557" s="52"/>
      <c r="D557" s="52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</row>
    <row r="558" spans="1:32" ht="12" customHeight="1">
      <c r="A558" s="38"/>
      <c r="B558" s="38"/>
      <c r="C558" s="52"/>
      <c r="D558" s="52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</row>
    <row r="559" spans="1:32" ht="12" customHeight="1">
      <c r="A559" s="38"/>
      <c r="B559" s="38"/>
      <c r="C559" s="52"/>
      <c r="D559" s="52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</row>
    <row r="560" spans="1:32" ht="12" customHeight="1">
      <c r="A560" s="38"/>
      <c r="B560" s="38"/>
      <c r="C560" s="52"/>
      <c r="D560" s="52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</row>
    <row r="561" spans="1:32" ht="12" customHeight="1">
      <c r="A561" s="38"/>
      <c r="B561" s="38"/>
      <c r="C561" s="52"/>
      <c r="D561" s="52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</row>
    <row r="562" spans="1:32" ht="12" customHeight="1">
      <c r="A562" s="38"/>
      <c r="B562" s="38"/>
      <c r="C562" s="52"/>
      <c r="D562" s="52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</row>
    <row r="563" spans="1:32" ht="12" customHeight="1">
      <c r="A563" s="38"/>
      <c r="B563" s="38"/>
      <c r="C563" s="52"/>
      <c r="D563" s="52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</row>
    <row r="564" spans="1:32" ht="12" customHeight="1">
      <c r="A564" s="38"/>
      <c r="B564" s="38"/>
      <c r="C564" s="52"/>
      <c r="D564" s="52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</row>
    <row r="565" spans="1:32" ht="12" customHeight="1">
      <c r="A565" s="38"/>
      <c r="B565" s="38"/>
      <c r="C565" s="52"/>
      <c r="D565" s="52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</row>
    <row r="566" spans="1:32" ht="12" customHeight="1">
      <c r="A566" s="38"/>
      <c r="B566" s="38"/>
      <c r="C566" s="52"/>
      <c r="D566" s="52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</row>
    <row r="567" spans="1:32" ht="12" customHeight="1">
      <c r="A567" s="38"/>
      <c r="B567" s="38"/>
      <c r="C567" s="52"/>
      <c r="D567" s="52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</row>
    <row r="568" spans="1:32" ht="12" customHeight="1">
      <c r="A568" s="38"/>
      <c r="B568" s="38"/>
      <c r="C568" s="52"/>
      <c r="D568" s="52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</row>
    <row r="569" spans="1:32" ht="12" customHeight="1">
      <c r="A569" s="38"/>
      <c r="B569" s="38"/>
      <c r="C569" s="52"/>
      <c r="D569" s="52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</row>
    <row r="570" spans="1:32" ht="12" customHeight="1">
      <c r="A570" s="38"/>
      <c r="B570" s="38"/>
      <c r="C570" s="52"/>
      <c r="D570" s="52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</row>
    <row r="571" spans="1:32" ht="12" customHeight="1">
      <c r="A571" s="38"/>
      <c r="B571" s="38"/>
      <c r="C571" s="52"/>
      <c r="D571" s="52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</row>
    <row r="572" spans="1:32" ht="12" customHeight="1">
      <c r="A572" s="38"/>
      <c r="B572" s="38"/>
      <c r="C572" s="52"/>
      <c r="D572" s="52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</row>
    <row r="573" spans="3:32" ht="12" customHeight="1">
      <c r="C573" s="52"/>
      <c r="D573" s="52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</row>
    <row r="574" spans="3:32" ht="12" customHeight="1">
      <c r="C574" s="52"/>
      <c r="D574" s="52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</row>
    <row r="575" spans="3:32" ht="12" customHeight="1">
      <c r="C575" s="52"/>
      <c r="D575" s="52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</row>
    <row r="576" spans="3:32" ht="12" customHeight="1">
      <c r="C576" s="52"/>
      <c r="D576" s="52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</row>
    <row r="577" spans="3:32" ht="12" customHeight="1">
      <c r="C577" s="52"/>
      <c r="D577" s="52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</row>
    <row r="578" spans="3:32" ht="12" customHeight="1">
      <c r="C578" s="52"/>
      <c r="D578" s="52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</row>
    <row r="579" spans="3:32" ht="12" customHeight="1">
      <c r="C579" s="52"/>
      <c r="D579" s="52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</row>
    <row r="580" spans="3:32" ht="12" customHeight="1">
      <c r="C580" s="52"/>
      <c r="D580" s="52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</row>
    <row r="581" spans="3:32" ht="12" customHeight="1">
      <c r="C581" s="52"/>
      <c r="D581" s="52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</row>
    <row r="582" spans="3:32" ht="12" customHeight="1">
      <c r="C582" s="52"/>
      <c r="D582" s="52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</row>
  </sheetData>
  <sheetProtection/>
  <mergeCells count="10">
    <mergeCell ref="A3:H3"/>
    <mergeCell ref="B4:E4"/>
    <mergeCell ref="A6:A7"/>
    <mergeCell ref="B6:B7"/>
    <mergeCell ref="C6:C7"/>
    <mergeCell ref="D6:D7"/>
    <mergeCell ref="G6:G7"/>
    <mergeCell ref="H6:H7"/>
    <mergeCell ref="E6:E7"/>
    <mergeCell ref="F6:F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70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IOANA-ALINA BURLA</cp:lastModifiedBy>
  <cp:lastPrinted>2021-04-28T16:39:59Z</cp:lastPrinted>
  <dcterms:created xsi:type="dcterms:W3CDTF">1996-10-14T23:33:28Z</dcterms:created>
  <dcterms:modified xsi:type="dcterms:W3CDTF">2021-04-28T16:40:02Z</dcterms:modified>
  <cp:category/>
  <cp:version/>
  <cp:contentType/>
  <cp:contentStatus/>
</cp:coreProperties>
</file>