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120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'!$A$1:$F$21</definedName>
    <definedName name="_xlnm.Print_Area" localSheetId="2">'A 3 ch personal pe bugete'!$B$2:$M$14</definedName>
    <definedName name="_xlnm.Print_Area" localSheetId="3">'A 4 OPC BS p'!$B$1:$I$62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<sst xmlns="http://schemas.openxmlformats.org/spreadsheetml/2006/main" count="183" uniqueCount="164">
  <si>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</si>
  <si>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</si>
  <si>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</si>
  <si>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</si>
  <si>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</si>
  <si>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</si>
  <si>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</si>
  <si>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</si>
  <si>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</si>
  <si>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</si>
  <si>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</si>
  <si>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</si>
  <si>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</si>
  <si>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</si>
  <si>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</si>
  <si>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</si>
  <si>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</si>
  <si>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</si>
  <si>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</si>
  <si>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</si>
  <si>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</si>
  <si>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</si>
  <si>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</si>
  <si>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</si>
  <si>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</si>
  <si>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</si>
  <si>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</si>
  <si>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</si>
  <si>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</si>
  <si>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</si>
  <si>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</si>
  <si>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</si>
  <si>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</si>
  <si>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</si>
  <si>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</si>
  <si>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</si>
  <si>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</si>
  <si>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</si>
  <si>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</si>
  <si>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</si>
  <si>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</si>
  <si>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</si>
  <si>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</si>
  <si>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</si>
  <si>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</si>
  <si>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</si>
  <si>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</si>
  <si>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</si>
  <si>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</si>
  <si>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</si>
  <si>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</si>
  <si>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</si>
  <si>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</si>
  <si>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</si>
  <si>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</si>
  <si>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</si>
  <si>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</si>
  <si>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</si>
  <si>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</si>
  <si>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</si>
  <si>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</si>
  <si>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</si>
  <si>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</si>
  <si>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</si>
  <si>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</si>
  <si>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</si>
  <si>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</si>
  <si>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</si>
  <si>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</si>
  <si>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</si>
  <si>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</si>
  <si>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</si>
  <si>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</si>
  <si>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</si>
  <si>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</si>
  <si>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</si>
  <si>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</si>
  <si>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</si>
  <si>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</si>
  <si>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</si>
  <si>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</si>
  <si>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</si>
  <si>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</si>
  <si>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</si>
  <si>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</si>
  <si>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</si>
  <si>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</si>
  <si>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</si>
  <si>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</si>
  <si>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</si>
  <si>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</si>
  <si>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</si>
  <si>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</si>
  <si>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</si>
  <si>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</si>
  <si>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</si>
  <si>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</si>
  <si>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(%)</t>
  </si>
  <si>
    <t xml:space="preserve">   -pe anul 2015 -</t>
  </si>
  <si>
    <t>Program 2015 
iniţial</t>
  </si>
  <si>
    <t>Program           2015 
actualizat</t>
  </si>
  <si>
    <t>CHELTUIELI DE PERSONAL  2015</t>
  </si>
  <si>
    <t>Program    2015       iniţial</t>
  </si>
  <si>
    <t>Program 2015 actualizat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</si>
  <si>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</si>
  <si>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</si>
  <si>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</si>
  <si>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</si>
  <si>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</si>
  <si>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</si>
  <si>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</si>
  <si>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</si>
  <si>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</si>
  <si>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</si>
  <si>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</si>
  <si>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</si>
  <si>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</si>
  <si>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</si>
  <si>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</si>
  <si>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</si>
  <si>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</si>
  <si>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</si>
  <si>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</si>
  <si>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</si>
  <si>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</si>
  <si>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</si>
  <si>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</si>
  <si>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</si>
  <si>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</si>
  <si>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</si>
  <si>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>Ministerul pentru Societatea Informationala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</si>
  <si>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</si>
  <si>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</si>
  <si>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</si>
  <si>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</si>
  <si>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</si>
  <si>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</si>
  <si>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Ministerul Economiei, Comertului si Turismului </t>
  </si>
  <si>
    <t>Ministerul Energiei, Intreprindelor Mici si Mijlocii si Mediului de Afaceri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</si>
  <si>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</si>
  <si>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</si>
  <si>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</si>
  <si>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</si>
  <si>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</si>
  <si>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</si>
  <si>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</si>
  <si>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</si>
  <si>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</si>
  <si>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</si>
  <si>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</si>
  <si>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</si>
  <si>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</si>
  <si>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 xml:space="preserve">Ministerul Finantelor Publice-Actiuni Generale </t>
  </si>
  <si>
    <t>Program Trim. III</t>
  </si>
  <si>
    <t>Execuţie trim. III</t>
  </si>
  <si>
    <t>Program trim. III 2015</t>
  </si>
  <si>
    <t>Realizari trim. III 2015</t>
  </si>
  <si>
    <t>Grad de realizare trim.III 2015</t>
  </si>
  <si>
    <t>Trimestrul III
iniţial</t>
  </si>
  <si>
    <t>Trimestrul III 
actualizat</t>
  </si>
  <si>
    <t>Execuţie trimestrul III</t>
  </si>
  <si>
    <t>Trimestrul III actualizat</t>
  </si>
  <si>
    <t>Trimestrul III iniţial</t>
  </si>
  <si>
    <t>% din program trim.III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</si>
</sst>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#,##0.00000"/>
    <numFmt numFmtId="221" formatCode="#,##0.000000"/>
    <numFmt numFmtId="222" formatCode="#,##0.0000000"/>
    <numFmt numFmtId="223" formatCode="#,##0.00000000"/>
  </numFmts>
  <fonts count="8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42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2" fillId="30" borderId="0" xfId="210" applyNumberFormat="1" applyFont="1" applyFill="1" applyBorder="1" applyAlignment="1">
      <alignment horizontal="right"/>
      <protection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1" fillId="30" borderId="2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6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 locked="0"/>
    </xf>
    <xf numFmtId="168" fontId="72" fillId="8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wrapText="1" indent="4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vertical="center"/>
      <protection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>
      <alignment horizontal="left" vertical="center" indent="2"/>
    </xf>
    <xf numFmtId="168" fontId="72" fillId="30" borderId="0" xfId="0" applyNumberFormat="1" applyFont="1" applyFill="1" applyBorder="1" applyAlignment="1">
      <alignment vertical="center"/>
    </xf>
    <xf numFmtId="168" fontId="72" fillId="30" borderId="0" xfId="0" applyNumberFormat="1" applyFont="1" applyFill="1" applyBorder="1" applyAlignment="1" applyProtection="1">
      <alignment horizontal="left" vertical="center" indent="2"/>
      <protection/>
    </xf>
    <xf numFmtId="168" fontId="72" fillId="30" borderId="0" xfId="0" applyNumberFormat="1" applyFont="1" applyFill="1" applyBorder="1" applyAlignment="1" applyProtection="1">
      <alignment horizontal="left" wrapText="1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>
      <alignment horizontal="right" vertical="center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 applyProtection="1">
      <alignment horizontal="left" wrapText="1" indent="2"/>
      <protection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>
      <alignment horizontal="left" wrapText="1" indent="1"/>
    </xf>
    <xf numFmtId="168" fontId="72" fillId="30" borderId="0" xfId="0" applyNumberFormat="1" applyFont="1" applyFill="1" applyAlignment="1">
      <alignment horizontal="left" wrapText="1" indent="1"/>
    </xf>
    <xf numFmtId="168" fontId="72" fillId="30" borderId="0" xfId="0" applyNumberFormat="1" applyFont="1" applyFill="1" applyAlignment="1">
      <alignment horizontal="center" vertical="center"/>
    </xf>
    <xf numFmtId="168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>
      <alignment horizontal="center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0" fontId="72" fillId="30" borderId="21" xfId="210" applyFont="1" applyFill="1" applyBorder="1" applyAlignment="1">
      <alignment horizontal="center" vertical="center" wrapText="1"/>
      <protection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2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212" applyFont="1">
      <alignment/>
      <protection/>
    </xf>
    <xf numFmtId="0" fontId="0" fillId="0" borderId="24" xfId="212" applyFont="1" applyBorder="1" applyAlignment="1">
      <alignment horizontal="center" vertical="center" wrapText="1"/>
      <protection/>
    </xf>
    <xf numFmtId="0" fontId="0" fillId="0" borderId="0" xfId="212" applyFont="1" applyAlignment="1">
      <alignment horizontal="center" vertical="center"/>
      <protection/>
    </xf>
    <xf numFmtId="168" fontId="0" fillId="0" borderId="24" xfId="212" applyNumberFormat="1" applyFont="1" applyBorder="1">
      <alignment/>
      <protection/>
    </xf>
    <xf numFmtId="168" fontId="0" fillId="0" borderId="24" xfId="227" applyNumberFormat="1" applyFont="1" applyBorder="1" applyAlignment="1">
      <alignment/>
    </xf>
    <xf numFmtId="172" fontId="0" fillId="0" borderId="24" xfId="227" applyNumberFormat="1" applyFont="1" applyBorder="1" applyAlignment="1">
      <alignment/>
    </xf>
    <xf numFmtId="168" fontId="0" fillId="0" borderId="0" xfId="212" applyNumberFormat="1" applyFont="1">
      <alignment/>
      <protection/>
    </xf>
    <xf numFmtId="3" fontId="0" fillId="0" borderId="0" xfId="212" applyNumberFormat="1" applyFont="1">
      <alignment/>
      <protection/>
    </xf>
    <xf numFmtId="168" fontId="79" fillId="30" borderId="25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0" fontId="0" fillId="30" borderId="26" xfId="0" applyFont="1" applyFill="1" applyBorder="1" applyAlignment="1">
      <alignment horizontal="center"/>
    </xf>
    <xf numFmtId="0" fontId="79" fillId="30" borderId="26" xfId="0" applyFont="1" applyFill="1" applyBorder="1" applyAlignment="1">
      <alignment/>
    </xf>
    <xf numFmtId="0" fontId="0" fillId="30" borderId="26" xfId="0" applyFont="1" applyFill="1" applyBorder="1" applyAlignment="1">
      <alignment/>
    </xf>
    <xf numFmtId="169" fontId="72" fillId="30" borderId="0" xfId="0" applyNumberFormat="1" applyFont="1" applyFill="1" applyBorder="1" applyAlignment="1" applyProtection="1">
      <alignment horizontal="center"/>
      <protection locked="0"/>
    </xf>
    <xf numFmtId="0" fontId="79" fillId="30" borderId="0" xfId="0" applyFont="1" applyFill="1" applyAlignment="1" quotePrefix="1">
      <alignment horizontal="center"/>
    </xf>
    <xf numFmtId="0" fontId="79" fillId="30" borderId="0" xfId="0" applyFont="1" applyFill="1" applyAlignment="1">
      <alignment horizontal="center"/>
    </xf>
    <xf numFmtId="0" fontId="79" fillId="30" borderId="25" xfId="0" applyFont="1" applyFill="1" applyBorder="1" applyAlignment="1">
      <alignment horizontal="center"/>
    </xf>
    <xf numFmtId="4" fontId="80" fillId="0" borderId="0" xfId="211" applyNumberFormat="1" applyFont="1" applyFill="1" applyBorder="1">
      <alignment/>
      <protection/>
    </xf>
    <xf numFmtId="0" fontId="80" fillId="0" borderId="0" xfId="211" applyFont="1" applyFill="1" applyBorder="1">
      <alignment/>
      <protection/>
    </xf>
    <xf numFmtId="0" fontId="81" fillId="0" borderId="0" xfId="211" applyFont="1" applyFill="1" applyBorder="1">
      <alignment/>
      <protection/>
    </xf>
    <xf numFmtId="0" fontId="81" fillId="0" borderId="0" xfId="211" applyFont="1" applyFill="1" applyBorder="1" applyAlignment="1">
      <alignment horizontal="center"/>
      <protection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168" fontId="72" fillId="30" borderId="0" xfId="0" applyNumberFormat="1" applyFont="1" applyFill="1" applyBorder="1" applyAlignment="1" applyProtection="1">
      <alignment horizontal="right"/>
      <protection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2" fillId="30" borderId="0" xfId="0" applyNumberFormat="1" applyFont="1" applyFill="1" applyBorder="1" applyAlignment="1">
      <alignment horizontal="right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0" fontId="81" fillId="30" borderId="0" xfId="211" applyFont="1" applyFill="1" applyBorder="1" applyAlignment="1">
      <alignment/>
      <protection/>
    </xf>
    <xf numFmtId="0" fontId="80" fillId="30" borderId="0" xfId="211" applyFont="1" applyFill="1" applyBorder="1" applyAlignment="1">
      <alignment vertical="top" wrapText="1"/>
      <protection/>
    </xf>
    <xf numFmtId="4" fontId="80" fillId="30" borderId="0" xfId="211" applyNumberFormat="1" applyFont="1" applyFill="1" applyBorder="1">
      <alignment/>
      <protection/>
    </xf>
    <xf numFmtId="0" fontId="80" fillId="30" borderId="0" xfId="211" applyFont="1" applyFill="1" applyBorder="1">
      <alignment/>
      <protection/>
    </xf>
    <xf numFmtId="0" fontId="81" fillId="30" borderId="0" xfId="211" applyFont="1" applyFill="1" applyBorder="1">
      <alignment/>
      <protection/>
    </xf>
    <xf numFmtId="3" fontId="80" fillId="30" borderId="0" xfId="211" applyNumberFormat="1" applyFont="1" applyFill="1" applyBorder="1">
      <alignment/>
      <protection/>
    </xf>
    <xf numFmtId="0" fontId="79" fillId="30" borderId="0" xfId="211" applyFont="1" applyFill="1" applyBorder="1">
      <alignment/>
      <protection/>
    </xf>
    <xf numFmtId="0" fontId="80" fillId="30" borderId="0" xfId="211" applyFont="1" applyFill="1" applyBorder="1" applyAlignment="1">
      <alignment horizontal="center"/>
      <protection/>
    </xf>
    <xf numFmtId="0" fontId="0" fillId="0" borderId="27" xfId="212" applyFont="1" applyBorder="1" applyAlignment="1">
      <alignment horizontal="center" vertical="center" wrapText="1"/>
      <protection/>
    </xf>
    <xf numFmtId="168" fontId="0" fillId="0" borderId="27" xfId="212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30" borderId="0" xfId="0" applyFont="1" applyFill="1" applyBorder="1" applyAlignment="1">
      <alignment/>
    </xf>
    <xf numFmtId="0" fontId="22" fillId="30" borderId="0" xfId="211" applyFont="1" applyFill="1" applyBorder="1">
      <alignment/>
      <protection/>
    </xf>
    <xf numFmtId="0" fontId="0" fillId="30" borderId="0" xfId="212" applyFont="1" applyFill="1">
      <alignment/>
      <protection/>
    </xf>
    <xf numFmtId="0" fontId="0" fillId="30" borderId="0" xfId="212" applyFont="1" applyFill="1" applyAlignment="1">
      <alignment horizontal="right"/>
      <protection/>
    </xf>
    <xf numFmtId="49" fontId="0" fillId="30" borderId="0" xfId="0" applyNumberFormat="1" applyFont="1" applyFill="1" applyBorder="1" applyAlignment="1" applyProtection="1">
      <alignment horizontal="right"/>
      <protection locked="0"/>
    </xf>
    <xf numFmtId="168" fontId="74" fillId="30" borderId="26" xfId="0" applyNumberFormat="1" applyFont="1" applyFill="1" applyBorder="1" applyAlignment="1" applyProtection="1">
      <alignment/>
      <protection locked="0"/>
    </xf>
    <xf numFmtId="49" fontId="71" fillId="30" borderId="26" xfId="0" applyNumberFormat="1" applyFont="1" applyFill="1" applyBorder="1" applyAlignment="1" applyProtection="1">
      <alignment horizontal="right"/>
      <protection locked="0"/>
    </xf>
    <xf numFmtId="0" fontId="72" fillId="30" borderId="22" xfId="210" applyFont="1" applyFill="1" applyBorder="1" applyAlignment="1" quotePrefix="1">
      <alignment horizontal="center" vertical="center" wrapText="1"/>
      <protection/>
    </xf>
    <xf numFmtId="168" fontId="73" fillId="30" borderId="28" xfId="0" applyNumberFormat="1" applyFont="1" applyFill="1" applyBorder="1" applyAlignment="1" applyProtection="1">
      <alignment horizontal="center"/>
      <protection locked="0"/>
    </xf>
    <xf numFmtId="0" fontId="24" fillId="0" borderId="28" xfId="210" applyFont="1" applyFill="1" applyBorder="1" applyAlignment="1">
      <alignment horizontal="center"/>
      <protection/>
    </xf>
    <xf numFmtId="168" fontId="24" fillId="30" borderId="28" xfId="0" applyNumberFormat="1" applyFont="1" applyFill="1" applyBorder="1" applyAlignment="1" applyProtection="1">
      <alignment horizontal="center" wrapText="1"/>
      <protection locked="0"/>
    </xf>
    <xf numFmtId="0" fontId="24" fillId="0" borderId="28" xfId="210" applyFont="1" applyFill="1" applyBorder="1" applyAlignment="1">
      <alignment horizontal="center" wrapText="1"/>
      <protection/>
    </xf>
    <xf numFmtId="0" fontId="0" fillId="21" borderId="25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9" xfId="0" applyFill="1" applyBorder="1" applyAlignment="1">
      <alignment/>
    </xf>
    <xf numFmtId="170" fontId="79" fillId="30" borderId="26" xfId="0" applyNumberFormat="1" applyFont="1" applyFill="1" applyBorder="1" applyAlignment="1">
      <alignment/>
    </xf>
    <xf numFmtId="168" fontId="79" fillId="30" borderId="26" xfId="0" applyNumberFormat="1" applyFont="1" applyFill="1" applyBorder="1" applyAlignment="1">
      <alignment/>
    </xf>
    <xf numFmtId="168" fontId="79" fillId="30" borderId="0" xfId="0" applyNumberFormat="1" applyFont="1" applyFill="1" applyAlignment="1">
      <alignment/>
    </xf>
    <xf numFmtId="168" fontId="0" fillId="30" borderId="0" xfId="0" applyNumberFormat="1" applyFont="1" applyFill="1" applyAlignment="1">
      <alignment/>
    </xf>
    <xf numFmtId="168" fontId="79" fillId="30" borderId="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right"/>
    </xf>
    <xf numFmtId="0" fontId="0" fillId="30" borderId="22" xfId="0" applyFill="1" applyBorder="1" applyAlignment="1">
      <alignment/>
    </xf>
    <xf numFmtId="0" fontId="0" fillId="30" borderId="22" xfId="0" applyFill="1" applyBorder="1" applyAlignment="1">
      <alignment horizontal="right"/>
    </xf>
    <xf numFmtId="0" fontId="79" fillId="21" borderId="0" xfId="0" applyFont="1" applyFill="1" applyBorder="1" applyAlignment="1">
      <alignment horizontal="center"/>
    </xf>
    <xf numFmtId="0" fontId="79" fillId="21" borderId="22" xfId="0" applyFont="1" applyFill="1" applyBorder="1" applyAlignment="1">
      <alignment/>
    </xf>
    <xf numFmtId="0" fontId="79" fillId="21" borderId="29" xfId="0" applyFont="1" applyFill="1" applyBorder="1" applyAlignment="1">
      <alignment horizontal="center"/>
    </xf>
    <xf numFmtId="0" fontId="81" fillId="30" borderId="0" xfId="211" applyFont="1" applyFill="1" applyBorder="1" applyAlignment="1">
      <alignment vertical="top" wrapText="1"/>
      <protection/>
    </xf>
    <xf numFmtId="0" fontId="79" fillId="30" borderId="0" xfId="211" applyFont="1" applyFill="1" applyBorder="1" applyAlignment="1">
      <alignment horizontal="left" vertical="center"/>
      <protection/>
    </xf>
    <xf numFmtId="0" fontId="81" fillId="30" borderId="30" xfId="211" applyFont="1" applyFill="1" applyBorder="1" applyAlignment="1">
      <alignment horizontal="center"/>
      <protection/>
    </xf>
    <xf numFmtId="0" fontId="0" fillId="30" borderId="0" xfId="212" applyFont="1" applyFill="1" applyBorder="1" applyAlignment="1">
      <alignment vertical="center"/>
      <protection/>
    </xf>
    <xf numFmtId="0" fontId="0" fillId="30" borderId="0" xfId="212" applyFont="1" applyFill="1" applyBorder="1" applyAlignment="1">
      <alignment vertical="center" wrapText="1"/>
      <protection/>
    </xf>
    <xf numFmtId="0" fontId="79" fillId="30" borderId="26" xfId="212" applyFont="1" applyFill="1" applyBorder="1" applyAlignment="1">
      <alignment vertical="center"/>
      <protection/>
    </xf>
    <xf numFmtId="0" fontId="34" fillId="30" borderId="0" xfId="0" applyFont="1" applyFill="1" applyBorder="1" applyAlignment="1">
      <alignment vertical="top" wrapText="1"/>
    </xf>
    <xf numFmtId="172" fontId="72" fillId="30" borderId="0" xfId="223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72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Alignment="1" applyProtection="1" quotePrefix="1">
      <alignment horizontal="right" vertical="center"/>
      <protection locked="0"/>
    </xf>
    <xf numFmtId="168" fontId="72" fillId="30" borderId="0" xfId="0" applyNumberFormat="1" applyFont="1" applyFill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1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>
      <alignment horizontal="right" vertical="center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0" fontId="84" fillId="0" borderId="31" xfId="0" applyFont="1" applyBorder="1" applyAlignment="1">
      <alignment horizontal="justify" wrapText="1"/>
    </xf>
    <xf numFmtId="0" fontId="41" fillId="30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justify" vertical="center" wrapText="1"/>
    </xf>
    <xf numFmtId="0" fontId="41" fillId="30" borderId="0" xfId="0" applyFont="1" applyFill="1" applyBorder="1" applyAlignment="1">
      <alignment horizontal="left" vertical="center" wrapText="1"/>
    </xf>
    <xf numFmtId="3" fontId="81" fillId="0" borderId="0" xfId="211" applyNumberFormat="1" applyFont="1" applyFill="1" applyBorder="1">
      <alignment/>
      <protection/>
    </xf>
    <xf numFmtId="0" fontId="0" fillId="30" borderId="0" xfId="0" applyFont="1" applyFill="1" applyBorder="1" applyAlignment="1">
      <alignment horizontal="justify" vertical="center" wrapText="1"/>
    </xf>
    <xf numFmtId="168" fontId="0" fillId="31" borderId="0" xfId="212" applyNumberFormat="1" applyFont="1" applyFill="1" applyBorder="1" applyAlignment="1">
      <alignment vertical="center"/>
      <protection/>
    </xf>
    <xf numFmtId="172" fontId="0" fillId="31" borderId="0" xfId="226" applyNumberFormat="1" applyFont="1" applyFill="1" applyBorder="1" applyAlignment="1">
      <alignment vertical="center"/>
    </xf>
    <xf numFmtId="168" fontId="79" fillId="31" borderId="26" xfId="212" applyNumberFormat="1" applyFont="1" applyFill="1" applyBorder="1" applyAlignment="1">
      <alignment vertical="center"/>
      <protection/>
    </xf>
    <xf numFmtId="172" fontId="79" fillId="31" borderId="26" xfId="226" applyNumberFormat="1" applyFont="1" applyFill="1" applyBorder="1" applyAlignment="1">
      <alignment vertical="center"/>
    </xf>
    <xf numFmtId="3" fontId="79" fillId="30" borderId="0" xfId="211" applyNumberFormat="1" applyFont="1" applyFill="1" applyBorder="1" applyAlignment="1">
      <alignment horizontal="right" vertical="center" wrapText="1"/>
      <protection/>
    </xf>
    <xf numFmtId="172" fontId="0" fillId="30" borderId="0" xfId="225" applyNumberFormat="1" applyFont="1" applyFill="1" applyBorder="1" applyAlignment="1">
      <alignment horizontal="right" vertical="center"/>
    </xf>
    <xf numFmtId="3" fontId="0" fillId="30" borderId="0" xfId="211" applyNumberFormat="1" applyFont="1" applyFill="1" applyBorder="1" applyAlignment="1">
      <alignment horizontal="right" vertical="center"/>
      <protection/>
    </xf>
    <xf numFmtId="0" fontId="41" fillId="30" borderId="0" xfId="0" applyFont="1" applyFill="1" applyBorder="1" applyAlignment="1">
      <alignment horizontal="justify" vertical="center"/>
    </xf>
    <xf numFmtId="223" fontId="81" fillId="0" borderId="0" xfId="211" applyNumberFormat="1" applyFont="1" applyFill="1" applyBorder="1">
      <alignment/>
      <protection/>
    </xf>
    <xf numFmtId="172" fontId="79" fillId="30" borderId="0" xfId="225" applyNumberFormat="1" applyFont="1" applyFill="1" applyBorder="1" applyAlignment="1">
      <alignment horizontal="right" vertical="center"/>
    </xf>
    <xf numFmtId="49" fontId="81" fillId="30" borderId="30" xfId="211" applyNumberFormat="1" applyFont="1" applyFill="1" applyBorder="1" applyAlignment="1" quotePrefix="1">
      <alignment horizontal="center" vertical="center" wrapText="1"/>
      <protection/>
    </xf>
    <xf numFmtId="49" fontId="81" fillId="30" borderId="30" xfId="211" applyNumberFormat="1" applyFont="1" applyFill="1" applyBorder="1" applyAlignment="1">
      <alignment horizontal="center" vertical="center" wrapText="1"/>
      <protection/>
    </xf>
    <xf numFmtId="49" fontId="81" fillId="30" borderId="30" xfId="211" applyNumberFormat="1" applyFont="1" applyFill="1" applyBorder="1" applyAlignment="1">
      <alignment horizontal="center" vertical="center"/>
      <protection/>
    </xf>
    <xf numFmtId="0" fontId="79" fillId="32" borderId="22" xfId="0" applyFont="1" applyFill="1" applyBorder="1" applyAlignment="1">
      <alignment/>
    </xf>
    <xf numFmtId="168" fontId="82" fillId="32" borderId="22" xfId="0" applyNumberFormat="1" applyFont="1" applyFill="1" applyBorder="1" applyAlignment="1">
      <alignment/>
    </xf>
    <xf numFmtId="0" fontId="79" fillId="32" borderId="22" xfId="0" applyFont="1" applyFill="1" applyBorder="1" applyAlignment="1">
      <alignment/>
    </xf>
    <xf numFmtId="0" fontId="79" fillId="33" borderId="32" xfId="212" applyFont="1" applyFill="1" applyBorder="1" applyAlignment="1">
      <alignment horizontal="center" vertical="center" wrapText="1"/>
      <protection/>
    </xf>
    <xf numFmtId="0" fontId="79" fillId="33" borderId="32" xfId="212" applyFont="1" applyFill="1" applyBorder="1" applyAlignment="1">
      <alignment horizontal="center" vertical="center" wrapText="1"/>
      <protection/>
    </xf>
    <xf numFmtId="0" fontId="79" fillId="33" borderId="32" xfId="210" applyFont="1" applyFill="1" applyBorder="1" applyAlignment="1">
      <alignment horizontal="center" vertical="center" wrapText="1"/>
      <protection/>
    </xf>
    <xf numFmtId="168" fontId="72" fillId="34" borderId="0" xfId="0" applyNumberFormat="1" applyFont="1" applyFill="1" applyBorder="1" applyAlignment="1" applyProtection="1">
      <alignment horizontal="left" vertical="center"/>
      <protection locked="0"/>
    </xf>
    <xf numFmtId="168" fontId="72" fillId="34" borderId="0" xfId="0" applyNumberFormat="1" applyFont="1" applyFill="1" applyBorder="1" applyAlignment="1" applyProtection="1">
      <alignment vertical="center"/>
      <protection locked="0"/>
    </xf>
    <xf numFmtId="172" fontId="72" fillId="34" borderId="0" xfId="0" applyNumberFormat="1" applyFont="1" applyFill="1" applyBorder="1" applyAlignment="1" applyProtection="1">
      <alignment vertical="center"/>
      <protection locked="0"/>
    </xf>
    <xf numFmtId="172" fontId="72" fillId="34" borderId="0" xfId="223" applyNumberFormat="1" applyFont="1" applyFill="1" applyBorder="1" applyAlignment="1" applyProtection="1">
      <alignment vertical="center"/>
      <protection locked="0"/>
    </xf>
    <xf numFmtId="168" fontId="72" fillId="34" borderId="0" xfId="0" applyNumberFormat="1" applyFont="1" applyFill="1" applyBorder="1" applyAlignment="1">
      <alignment vertical="center"/>
    </xf>
    <xf numFmtId="172" fontId="72" fillId="34" borderId="0" xfId="0" applyNumberFormat="1" applyFont="1" applyFill="1" applyBorder="1" applyAlignment="1">
      <alignment vertical="center"/>
    </xf>
    <xf numFmtId="168" fontId="72" fillId="34" borderId="26" xfId="0" applyNumberFormat="1" applyFont="1" applyFill="1" applyBorder="1" applyAlignment="1" applyProtection="1">
      <alignment horizontal="left" vertical="center"/>
      <protection/>
    </xf>
    <xf numFmtId="168" fontId="72" fillId="34" borderId="26" xfId="0" applyNumberFormat="1" applyFont="1" applyFill="1" applyBorder="1" applyAlignment="1" applyProtection="1">
      <alignment horizontal="right" vertical="center"/>
      <protection/>
    </xf>
    <xf numFmtId="10" fontId="72" fillId="34" borderId="26" xfId="0" applyNumberFormat="1" applyFont="1" applyFill="1" applyBorder="1" applyAlignment="1" applyProtection="1">
      <alignment horizontal="right" vertical="center"/>
      <protection/>
    </xf>
    <xf numFmtId="172" fontId="72" fillId="34" borderId="26" xfId="223" applyNumberFormat="1" applyFont="1" applyFill="1" applyBorder="1" applyAlignment="1" applyProtection="1">
      <alignment horizontal="right" vertical="center"/>
      <protection/>
    </xf>
    <xf numFmtId="168" fontId="72" fillId="33" borderId="0" xfId="0" applyNumberFormat="1" applyFont="1" applyFill="1" applyBorder="1" applyAlignment="1" applyProtection="1">
      <alignment horizontal="left" vertical="center"/>
      <protection locked="0"/>
    </xf>
    <xf numFmtId="168" fontId="72" fillId="33" borderId="0" xfId="0" applyNumberFormat="1" applyFont="1" applyFill="1" applyBorder="1" applyAlignment="1" applyProtection="1">
      <alignment horizontal="right" vertical="center"/>
      <protection locked="0"/>
    </xf>
    <xf numFmtId="0" fontId="84" fillId="0" borderId="0" xfId="0" applyFont="1" applyBorder="1" applyAlignment="1">
      <alignment horizontal="justify" wrapText="1"/>
    </xf>
    <xf numFmtId="0" fontId="41" fillId="30" borderId="28" xfId="0" applyFont="1" applyFill="1" applyBorder="1" applyAlignment="1">
      <alignment horizontal="center" vertical="center"/>
    </xf>
    <xf numFmtId="0" fontId="41" fillId="30" borderId="28" xfId="0" applyFont="1" applyFill="1" applyBorder="1" applyAlignment="1">
      <alignment horizontal="justify" vertical="center" wrapText="1"/>
    </xf>
    <xf numFmtId="3" fontId="0" fillId="30" borderId="28" xfId="211" applyNumberFormat="1" applyFont="1" applyFill="1" applyBorder="1" applyAlignment="1">
      <alignment horizontal="right" vertical="center"/>
      <protection/>
    </xf>
    <xf numFmtId="3" fontId="0" fillId="30" borderId="28" xfId="0" applyNumberFormat="1" applyFont="1" applyFill="1" applyBorder="1" applyAlignment="1">
      <alignment vertical="top" wrapText="1"/>
    </xf>
    <xf numFmtId="172" fontId="0" fillId="30" borderId="28" xfId="225" applyNumberFormat="1" applyFont="1" applyFill="1" applyBorder="1" applyAlignment="1">
      <alignment horizontal="right" vertical="center"/>
    </xf>
    <xf numFmtId="0" fontId="80" fillId="31" borderId="0" xfId="211" applyFont="1" applyFill="1" applyBorder="1">
      <alignment/>
      <protection/>
    </xf>
    <xf numFmtId="0" fontId="81" fillId="31" borderId="0" xfId="211" applyFont="1" applyFill="1" applyBorder="1">
      <alignment/>
      <protection/>
    </xf>
    <xf numFmtId="0" fontId="81" fillId="31" borderId="0" xfId="211" applyFont="1" applyFill="1" applyBorder="1" applyAlignment="1">
      <alignment horizontal="center"/>
      <protection/>
    </xf>
    <xf numFmtId="168" fontId="81" fillId="31" borderId="0" xfId="211" applyNumberFormat="1" applyFont="1" applyFill="1" applyBorder="1">
      <alignment/>
      <protection/>
    </xf>
    <xf numFmtId="168" fontId="80" fillId="31" borderId="0" xfId="211" applyNumberFormat="1" applyFont="1" applyFill="1" applyBorder="1">
      <alignment/>
      <protection/>
    </xf>
    <xf numFmtId="168" fontId="80" fillId="31" borderId="0" xfId="211" applyNumberFormat="1" applyFont="1" applyFill="1" applyBorder="1" applyAlignment="1">
      <alignment vertical="center"/>
      <protection/>
    </xf>
    <xf numFmtId="168" fontId="34" fillId="31" borderId="0" xfId="0" applyNumberFormat="1" applyFont="1" applyFill="1" applyBorder="1" applyAlignment="1">
      <alignment vertical="top" wrapText="1"/>
    </xf>
    <xf numFmtId="168" fontId="34" fillId="31" borderId="0" xfId="0" applyNumberFormat="1" applyFont="1" applyFill="1" applyBorder="1" applyAlignment="1">
      <alignment vertical="center" wrapText="1"/>
    </xf>
    <xf numFmtId="0" fontId="72" fillId="30" borderId="0" xfId="0" applyFont="1" applyFill="1" applyAlignment="1">
      <alignment horizontal="center"/>
    </xf>
    <xf numFmtId="0" fontId="72" fillId="30" borderId="0" xfId="0" applyFont="1" applyFill="1" applyAlignment="1">
      <alignment horizontal="center" wrapText="1"/>
    </xf>
    <xf numFmtId="0" fontId="78" fillId="30" borderId="0" xfId="0" applyFont="1" applyFill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3" fillId="34" borderId="0" xfId="0" applyFont="1" applyFill="1" applyBorder="1" applyAlignment="1" quotePrefix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72" fillId="30" borderId="21" xfId="210" applyFont="1" applyFill="1" applyBorder="1" applyAlignment="1">
      <alignment horizontal="center" vertical="center" wrapText="1"/>
      <protection/>
    </xf>
    <xf numFmtId="0" fontId="0" fillId="30" borderId="21" xfId="0" applyFont="1" applyFill="1" applyBorder="1" applyAlignment="1">
      <alignment wrapText="1"/>
    </xf>
    <xf numFmtId="168" fontId="72" fillId="30" borderId="21" xfId="0" applyNumberFormat="1" applyFont="1" applyFill="1" applyBorder="1" applyAlignment="1">
      <alignment horizontal="center" vertical="center" wrapText="1"/>
    </xf>
    <xf numFmtId="168" fontId="72" fillId="30" borderId="21" xfId="0" applyNumberFormat="1" applyFont="1" applyFill="1" applyBorder="1" applyAlignment="1" quotePrefix="1">
      <alignment horizontal="center" vertical="center" wrapText="1"/>
    </xf>
    <xf numFmtId="0" fontId="72" fillId="30" borderId="0" xfId="212" applyFont="1" applyFill="1" applyAlignment="1">
      <alignment horizontal="center" wrapText="1"/>
      <protection/>
    </xf>
    <xf numFmtId="0" fontId="72" fillId="30" borderId="0" xfId="0" applyFont="1" applyFill="1" applyAlignment="1">
      <alignment horizontal="center" wrapText="1"/>
    </xf>
    <xf numFmtId="0" fontId="72" fillId="30" borderId="0" xfId="211" applyFont="1" applyFill="1" applyBorder="1" applyAlignment="1">
      <alignment horizontal="center" wrapText="1"/>
      <protection/>
    </xf>
    <xf numFmtId="0" fontId="71" fillId="30" borderId="0" xfId="0" applyFont="1" applyFill="1" applyAlignment="1">
      <alignment wrapText="1"/>
    </xf>
    <xf numFmtId="0" fontId="81" fillId="31" borderId="0" xfId="211" applyFont="1" applyFill="1" applyBorder="1" applyAlignment="1">
      <alignment horizontal="center"/>
      <protection/>
    </xf>
    <xf numFmtId="0" fontId="81" fillId="33" borderId="20" xfId="211" applyFont="1" applyFill="1" applyBorder="1" applyAlignment="1">
      <alignment horizontal="center" vertical="center" wrapText="1"/>
      <protection/>
    </xf>
    <xf numFmtId="0" fontId="81" fillId="33" borderId="22" xfId="211" applyFont="1" applyFill="1" applyBorder="1" applyAlignment="1">
      <alignment horizontal="center" vertical="center" wrapText="1"/>
      <protection/>
    </xf>
    <xf numFmtId="0" fontId="81" fillId="33" borderId="20" xfId="211" applyFont="1" applyFill="1" applyBorder="1" applyAlignment="1">
      <alignment horizontal="center" vertical="center"/>
      <protection/>
    </xf>
    <xf numFmtId="0" fontId="81" fillId="33" borderId="22" xfId="211" applyFont="1" applyFill="1" applyBorder="1" applyAlignment="1">
      <alignment horizontal="center" vertical="center"/>
      <protection/>
    </xf>
    <xf numFmtId="4" fontId="81" fillId="33" borderId="21" xfId="211" applyNumberFormat="1" applyFont="1" applyFill="1" applyBorder="1" applyAlignment="1">
      <alignment horizontal="center" vertical="top" wrapText="1"/>
      <protection/>
    </xf>
    <xf numFmtId="4" fontId="81" fillId="33" borderId="23" xfId="211" applyNumberFormat="1" applyFont="1" applyFill="1" applyBorder="1" applyAlignment="1">
      <alignment horizontal="center" vertical="top" wrapText="1"/>
      <protection/>
    </xf>
    <xf numFmtId="4" fontId="81" fillId="33" borderId="20" xfId="211" applyNumberFormat="1" applyFont="1" applyFill="1" applyBorder="1" applyAlignment="1">
      <alignment horizontal="center" vertical="center" wrapText="1"/>
      <protection/>
    </xf>
    <xf numFmtId="4" fontId="81" fillId="33" borderId="22" xfId="211" applyNumberFormat="1" applyFont="1" applyFill="1" applyBorder="1" applyAlignment="1">
      <alignment horizontal="center" vertical="center" wrapText="1"/>
      <protection/>
    </xf>
    <xf numFmtId="0" fontId="81" fillId="33" borderId="21" xfId="211" applyFont="1" applyFill="1" applyBorder="1" applyAlignment="1">
      <alignment horizontal="center" vertical="top" wrapText="1"/>
      <protection/>
    </xf>
    <xf numFmtId="0" fontId="81" fillId="33" borderId="23" xfId="211" applyFont="1" applyFill="1" applyBorder="1" applyAlignment="1">
      <alignment horizontal="center" vertical="top" wrapText="1"/>
      <protection/>
    </xf>
  </cellXfs>
  <cellStyles count="29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3" xfId="207"/>
    <cellStyle name="Normal Table" xfId="208"/>
    <cellStyle name="Normál_10mell99" xfId="209"/>
    <cellStyle name="Normal_realizari.bugete.2005" xfId="210"/>
    <cellStyle name="Normal_Trim I Cheltuiala de personal buget de stat 2011" xfId="211"/>
    <cellStyle name="Normal_Trim I executie 2011 BGC" xfId="212"/>
    <cellStyle name="normálne_HDP-OD~1" xfId="213"/>
    <cellStyle name="normální_agricult_1" xfId="214"/>
    <cellStyle name="Normßl - Style1" xfId="215"/>
    <cellStyle name="Notă" xfId="216"/>
    <cellStyle name="Note" xfId="217"/>
    <cellStyle name="Ôèíàíñîâûé_Tranche" xfId="218"/>
    <cellStyle name="Output" xfId="219"/>
    <cellStyle name="Pénznem [0]_10mell99" xfId="220"/>
    <cellStyle name="Pénznem_10mell99" xfId="221"/>
    <cellStyle name="Percen - Style1" xfId="222"/>
    <cellStyle name="Percent" xfId="223"/>
    <cellStyle name="Percent [2]" xfId="224"/>
    <cellStyle name="Percent 2" xfId="225"/>
    <cellStyle name="Percent_Anexe Raport Trim I 2012 " xfId="226"/>
    <cellStyle name="Percent_Trim I executie 2011 BGC" xfId="227"/>
    <cellStyle name="percentage difference" xfId="228"/>
    <cellStyle name="percentage difference one decimal" xfId="229"/>
    <cellStyle name="percentage difference zero decimal" xfId="230"/>
    <cellStyle name="Pevný" xfId="231"/>
    <cellStyle name="Presentation" xfId="232"/>
    <cellStyle name="Publication" xfId="233"/>
    <cellStyle name="Red Text" xfId="234"/>
    <cellStyle name="reduced" xfId="235"/>
    <cellStyle name="s1" xfId="236"/>
    <cellStyle name="Satisfaisant" xfId="237"/>
    <cellStyle name="Sortie" xfId="238"/>
    <cellStyle name="Standard_laroux" xfId="239"/>
    <cellStyle name="STYL1 - Style1" xfId="240"/>
    <cellStyle name="Style1" xfId="241"/>
    <cellStyle name="Text" xfId="242"/>
    <cellStyle name="Text avertisment" xfId="243"/>
    <cellStyle name="text BoldBlack" xfId="244"/>
    <cellStyle name="text BoldUnderline" xfId="245"/>
    <cellStyle name="text BoldUnderlineER" xfId="246"/>
    <cellStyle name="text BoldUndlnBlack" xfId="247"/>
    <cellStyle name="Text explicativ" xfId="248"/>
    <cellStyle name="text LightGreen" xfId="249"/>
    <cellStyle name="Texte explicatif" xfId="250"/>
    <cellStyle name="Title" xfId="251"/>
    <cellStyle name="Titlu" xfId="252"/>
    <cellStyle name="Titlu 1" xfId="253"/>
    <cellStyle name="Titlu 2" xfId="254"/>
    <cellStyle name="Titlu 3" xfId="255"/>
    <cellStyle name="Titlu 4" xfId="256"/>
    <cellStyle name="Titre" xfId="257"/>
    <cellStyle name="Titre 1" xfId="258"/>
    <cellStyle name="Titre 2" xfId="259"/>
    <cellStyle name="Titre 3" xfId="260"/>
    <cellStyle name="Titre 4" xfId="261"/>
    <cellStyle name="TopGrey" xfId="262"/>
    <cellStyle name="Total" xfId="263"/>
    <cellStyle name="Undefiniert" xfId="264"/>
    <cellStyle name="ux?_x0018_Normal_laroux_7_laroux_1?&quot;Normal_laroux_7_laroux_1_²ðò²Ê´²ÜÎ?_x001F_Normal_laroux_7_laroux_1_²ÜºÈÆø?0*Normal_laro" xfId="265"/>
    <cellStyle name="ux_1_²ÜºÈÆø (³é³Ýó Ø.)?_x0007_!ß&quot;VQ_x0006_?_x0006_?ults?_x0006_$Currency [0]_laroux_5_results_Sheet1?_x001C_Currency [0]_laroux_5_Sheet1?_x0015_Cur" xfId="266"/>
    <cellStyle name="Verificare celulă" xfId="267"/>
    <cellStyle name="Vérification" xfId="268"/>
    <cellStyle name="Virgulă_BGC  OCT  2010 " xfId="269"/>
    <cellStyle name="Währung [0]_laroux" xfId="270"/>
    <cellStyle name="Währung_laroux" xfId="271"/>
    <cellStyle name="Warning Text" xfId="272"/>
    <cellStyle name="WebAnchor1" xfId="273"/>
    <cellStyle name="WebAnchor2" xfId="274"/>
    <cellStyle name="WebAnchor3" xfId="275"/>
    <cellStyle name="WebAnchor4" xfId="276"/>
    <cellStyle name="WebAnchor5" xfId="277"/>
    <cellStyle name="WebAnchor6" xfId="278"/>
    <cellStyle name="WebAnchor7" xfId="279"/>
    <cellStyle name="Webexclude" xfId="280"/>
    <cellStyle name="WebFN" xfId="281"/>
    <cellStyle name="WebFN1" xfId="282"/>
    <cellStyle name="WebFN2" xfId="283"/>
    <cellStyle name="WebFN3" xfId="284"/>
    <cellStyle name="WebFN4" xfId="285"/>
    <cellStyle name="WebHR" xfId="286"/>
    <cellStyle name="WebIndent1" xfId="287"/>
    <cellStyle name="WebIndent1wFN3" xfId="288"/>
    <cellStyle name="WebIndent2" xfId="289"/>
    <cellStyle name="WebNoBR" xfId="290"/>
    <cellStyle name="Záhlaví 1" xfId="291"/>
    <cellStyle name="Záhlaví 2" xfId="292"/>
    <cellStyle name="zero" xfId="293"/>
    <cellStyle name="ДАТА" xfId="294"/>
    <cellStyle name="Денежный [0]_453" xfId="295"/>
    <cellStyle name="Денежный_453" xfId="296"/>
    <cellStyle name="ЗАГОЛОВОК1" xfId="297"/>
    <cellStyle name="ЗАГОЛОВОК2" xfId="298"/>
    <cellStyle name="ИТОГОВЫЙ" xfId="299"/>
    <cellStyle name="Обычный_02-682" xfId="300"/>
    <cellStyle name="Открывавшаяся гиперссылка_Table_B_1999_2000_2001" xfId="301"/>
    <cellStyle name="ПРОЦЕНТНЫЙ_BOPENGC" xfId="302"/>
    <cellStyle name="ТЕКСТ" xfId="303"/>
    <cellStyle name="Тысячи [0]_Dk98" xfId="304"/>
    <cellStyle name="Тысячи_Dk98" xfId="305"/>
    <cellStyle name="УровеньСтолб_1_Структура державного боргу" xfId="306"/>
    <cellStyle name="УровеньСтрок_1_Структура державного боргу" xfId="307"/>
    <cellStyle name="ФИКСИРОВАННЫЙ" xfId="308"/>
    <cellStyle name="Финансовый [0]_453" xfId="309"/>
    <cellStyle name="Финансовый_1 квартал-уточ.платежі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externalLink" Target="externalLinks/externalLink89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48"/>
  <sheetViews>
    <sheetView view="pageBreakPreview" zoomScaleSheetLayoutView="100" zoomScalePageLayoutView="0" workbookViewId="0" topLeftCell="A13">
      <selection activeCell="J21" sqref="J21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36"/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36"/>
      <c r="B2" s="136"/>
      <c r="C2" s="136"/>
      <c r="D2" s="136"/>
      <c r="E2" s="136"/>
      <c r="F2" s="137" t="s">
        <v>44</v>
      </c>
      <c r="G2" s="136"/>
      <c r="H2" s="136"/>
      <c r="I2" s="136"/>
    </row>
    <row r="3" spans="1:9" ht="15">
      <c r="A3" s="217"/>
      <c r="B3" s="217"/>
      <c r="C3" s="217"/>
      <c r="D3" s="217"/>
      <c r="E3" s="217"/>
      <c r="F3" s="217"/>
      <c r="G3" s="217"/>
      <c r="H3" s="217"/>
      <c r="I3" s="217"/>
    </row>
    <row r="4" spans="1:9" ht="34.5" customHeight="1">
      <c r="A4" s="218" t="s">
        <v>45</v>
      </c>
      <c r="B4" s="218"/>
      <c r="C4" s="218"/>
      <c r="D4" s="218"/>
      <c r="E4" s="218"/>
      <c r="F4" s="218"/>
      <c r="G4" s="218"/>
      <c r="H4" s="218"/>
      <c r="I4" s="218"/>
    </row>
    <row r="5" spans="1:9" ht="13.5">
      <c r="A5" s="219" t="s">
        <v>98</v>
      </c>
      <c r="B5" s="219"/>
      <c r="C5" s="219"/>
      <c r="D5" s="219"/>
      <c r="E5" s="219"/>
      <c r="F5" s="219"/>
      <c r="G5" s="219"/>
      <c r="H5" s="219"/>
      <c r="I5" s="219"/>
    </row>
    <row r="6" spans="1:9" ht="33" customHeight="1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2.75">
      <c r="A7" s="138"/>
      <c r="B7" s="138"/>
      <c r="C7" s="138"/>
      <c r="D7" s="138"/>
      <c r="E7" s="138"/>
      <c r="F7" s="139" t="s">
        <v>46</v>
      </c>
      <c r="G7" s="138"/>
      <c r="H7" s="138"/>
      <c r="I7" s="138"/>
    </row>
    <row r="8" spans="1:9" ht="12.75">
      <c r="A8" s="127"/>
      <c r="B8" s="127"/>
      <c r="C8" s="127"/>
      <c r="D8" s="127"/>
      <c r="E8" s="127"/>
      <c r="F8" s="127"/>
      <c r="G8" s="60"/>
      <c r="H8" s="60"/>
      <c r="I8" s="60"/>
    </row>
    <row r="9" spans="1:9" ht="12.75">
      <c r="A9" s="128"/>
      <c r="B9" s="140" t="s">
        <v>47</v>
      </c>
      <c r="C9" s="140"/>
      <c r="D9" s="140" t="s">
        <v>48</v>
      </c>
      <c r="E9" s="140"/>
      <c r="F9" s="140" t="s">
        <v>49</v>
      </c>
      <c r="G9" s="61" t="s">
        <v>47</v>
      </c>
      <c r="H9" s="61" t="s">
        <v>48</v>
      </c>
      <c r="I9" s="61" t="s">
        <v>49</v>
      </c>
    </row>
    <row r="10" spans="1:9" ht="12.75">
      <c r="A10" s="129"/>
      <c r="B10" s="141"/>
      <c r="C10" s="141"/>
      <c r="D10" s="141"/>
      <c r="E10" s="141"/>
      <c r="F10" s="141"/>
      <c r="G10" s="59"/>
      <c r="H10" s="59"/>
      <c r="I10" s="59"/>
    </row>
    <row r="11" spans="1:9" ht="13.5" thickBot="1">
      <c r="A11" s="130"/>
      <c r="B11" s="142">
        <v>1</v>
      </c>
      <c r="C11" s="142"/>
      <c r="D11" s="142">
        <v>2</v>
      </c>
      <c r="E11" s="142"/>
      <c r="F11" s="142" t="s">
        <v>50</v>
      </c>
      <c r="G11" s="62" t="s">
        <v>51</v>
      </c>
      <c r="H11" s="62" t="s">
        <v>52</v>
      </c>
      <c r="I11" s="62" t="s">
        <v>53</v>
      </c>
    </row>
    <row r="12" spans="1:6" ht="24" customHeight="1">
      <c r="A12" s="185" t="s">
        <v>54</v>
      </c>
      <c r="B12" s="186">
        <v>704500</v>
      </c>
      <c r="C12" s="187"/>
      <c r="D12" s="187"/>
      <c r="E12" s="187"/>
      <c r="F12" s="187"/>
    </row>
    <row r="13" spans="1:11" ht="34.5" customHeight="1">
      <c r="A13" s="92" t="s">
        <v>55</v>
      </c>
      <c r="B13" s="84">
        <v>233625.512</v>
      </c>
      <c r="C13" s="84"/>
      <c r="D13" s="84">
        <v>246621.048</v>
      </c>
      <c r="E13" s="84"/>
      <c r="F13" s="84">
        <f>B13-D13</f>
        <v>-12995.536000000022</v>
      </c>
      <c r="G13" s="63">
        <v>52469.84499999997</v>
      </c>
      <c r="H13" s="63">
        <v>66914.7985</v>
      </c>
      <c r="I13" s="63">
        <v>-14444.953500000032</v>
      </c>
      <c r="J13" s="64"/>
      <c r="K13" s="64"/>
    </row>
    <row r="14" spans="1:12" ht="24" customHeight="1" thickBot="1">
      <c r="A14" s="86" t="s">
        <v>3</v>
      </c>
      <c r="B14" s="131">
        <f>B13/B12*100</f>
        <v>33.16188956706884</v>
      </c>
      <c r="C14" s="131"/>
      <c r="D14" s="131">
        <f>D13/B12*100</f>
        <v>35.006536266855925</v>
      </c>
      <c r="E14" s="87"/>
      <c r="F14" s="132">
        <f>F13/B12*100</f>
        <v>-1.844646699787086</v>
      </c>
      <c r="L14" s="66"/>
    </row>
    <row r="15" spans="1:12" ht="34.5" customHeight="1">
      <c r="A15" s="91" t="s">
        <v>153</v>
      </c>
      <c r="B15" s="133">
        <v>59654.61700000001</v>
      </c>
      <c r="C15" s="134"/>
      <c r="D15" s="133">
        <v>63087.23</v>
      </c>
      <c r="E15" s="134"/>
      <c r="F15" s="135">
        <f>B15-D15</f>
        <v>-3432.6129999999903</v>
      </c>
      <c r="G15" s="68">
        <v>16945.7</v>
      </c>
      <c r="H15" s="68">
        <v>24614.3</v>
      </c>
      <c r="I15" s="68">
        <v>-7668.599999999991</v>
      </c>
      <c r="K15" s="64"/>
      <c r="L15" s="66"/>
    </row>
    <row r="16" spans="1:12" ht="17.25" customHeight="1">
      <c r="A16" s="85" t="s">
        <v>56</v>
      </c>
      <c r="B16" s="134">
        <f>B15/B13*100</f>
        <v>25.534290535872646</v>
      </c>
      <c r="C16" s="134"/>
      <c r="D16" s="134">
        <f>D15/D13*100</f>
        <v>25.58063495050917</v>
      </c>
      <c r="E16" s="134"/>
      <c r="F16" s="134">
        <f>F15/F13*100</f>
        <v>26.413785472180486</v>
      </c>
      <c r="G16" s="68"/>
      <c r="H16" s="68"/>
      <c r="I16" s="68"/>
      <c r="L16" s="66"/>
    </row>
    <row r="17" spans="1:12" ht="22.5" customHeight="1" thickBot="1">
      <c r="A17" s="86" t="s">
        <v>3</v>
      </c>
      <c r="B17" s="131">
        <f>B15/B12*100</f>
        <v>8.467653229240597</v>
      </c>
      <c r="C17" s="88"/>
      <c r="D17" s="131">
        <f>D15/B12*100</f>
        <v>8.954894251242015</v>
      </c>
      <c r="E17" s="88"/>
      <c r="F17" s="131">
        <f>F15/B12*100</f>
        <v>-0.487241022001418</v>
      </c>
      <c r="J17" s="66"/>
      <c r="L17" s="66"/>
    </row>
    <row r="18" spans="1:12" ht="34.5" customHeight="1">
      <c r="A18" s="90" t="s">
        <v>154</v>
      </c>
      <c r="B18" s="133">
        <v>58476.798822559984</v>
      </c>
      <c r="C18" s="134"/>
      <c r="D18" s="133">
        <v>56525.90858574</v>
      </c>
      <c r="E18" s="134"/>
      <c r="F18" s="133">
        <f>B18-D18</f>
        <v>1950.8902368199851</v>
      </c>
      <c r="G18" s="68">
        <v>9396.774575</v>
      </c>
      <c r="H18" s="68">
        <v>16492.518997999996</v>
      </c>
      <c r="I18" s="68">
        <v>-7095.7444229999965</v>
      </c>
      <c r="L18" s="66"/>
    </row>
    <row r="19" spans="1:12" ht="18" customHeight="1">
      <c r="A19" s="85" t="s">
        <v>56</v>
      </c>
      <c r="B19" s="134">
        <f>B18/B13*100</f>
        <v>25.030142608124063</v>
      </c>
      <c r="C19" s="134"/>
      <c r="D19" s="134">
        <f>D18/D13*100</f>
        <v>22.920147750625077</v>
      </c>
      <c r="E19" s="134"/>
      <c r="F19" s="134">
        <f>F18/F13*100</f>
        <v>-15.012002866368743</v>
      </c>
      <c r="G19" s="68"/>
      <c r="H19" s="68"/>
      <c r="I19" s="68"/>
      <c r="L19" s="66"/>
    </row>
    <row r="20" spans="1:12" ht="18" customHeight="1">
      <c r="A20" s="85" t="s">
        <v>163</v>
      </c>
      <c r="B20" s="134">
        <f>B18/B15*100</f>
        <v>98.02560432591491</v>
      </c>
      <c r="C20" s="134"/>
      <c r="D20" s="134">
        <f>D18/D15*100</f>
        <v>89.59960452494109</v>
      </c>
      <c r="E20" s="134"/>
      <c r="F20" s="134">
        <f>F18/F15*100</f>
        <v>-56.83396983056321</v>
      </c>
      <c r="G20" s="68"/>
      <c r="H20" s="68"/>
      <c r="I20" s="68"/>
      <c r="L20" s="66"/>
    </row>
    <row r="21" spans="1:13" ht="24.75" customHeight="1" thickBot="1">
      <c r="A21" s="86" t="s">
        <v>3</v>
      </c>
      <c r="B21" s="131">
        <f>B18/B12*100</f>
        <v>8.300468250185945</v>
      </c>
      <c r="C21" s="88"/>
      <c r="D21" s="131">
        <f>D18/B12*100</f>
        <v>8.023549834739532</v>
      </c>
      <c r="E21" s="88"/>
      <c r="F21" s="131">
        <f>B21-D21</f>
        <v>0.2769184154464135</v>
      </c>
      <c r="K21" s="10"/>
      <c r="L21" s="66"/>
      <c r="M21" s="64"/>
    </row>
    <row r="22" spans="1:9" ht="12.75" customHeight="1" hidden="1">
      <c r="A22" s="70" t="s">
        <v>57</v>
      </c>
      <c r="B22" s="67">
        <v>46412.84</v>
      </c>
      <c r="C22" s="67"/>
      <c r="D22" s="67">
        <v>50215.6</v>
      </c>
      <c r="E22" s="67"/>
      <c r="F22" s="67">
        <v>-3802.76</v>
      </c>
      <c r="G22" s="68">
        <v>14049.84</v>
      </c>
      <c r="H22" s="68">
        <v>19063.1</v>
      </c>
      <c r="I22" s="68">
        <v>-5013.26</v>
      </c>
    </row>
    <row r="23" spans="1:9" ht="12.75" hidden="1">
      <c r="A23" s="69" t="s">
        <v>4</v>
      </c>
      <c r="B23" s="67">
        <v>25.896778720991115</v>
      </c>
      <c r="C23" s="67"/>
      <c r="D23" s="67">
        <v>24.71535738315672</v>
      </c>
      <c r="E23" s="67"/>
      <c r="F23" s="67">
        <v>15.875755667178968</v>
      </c>
      <c r="G23" s="68"/>
      <c r="H23" s="68"/>
      <c r="I23" s="68"/>
    </row>
    <row r="24" spans="1:9" ht="12.75" hidden="1">
      <c r="A24" s="65" t="s">
        <v>3</v>
      </c>
      <c r="B24" s="72" t="e">
        <v>#DIV/0!</v>
      </c>
      <c r="C24" s="71"/>
      <c r="D24" s="73" t="e">
        <v>#DIV/0!</v>
      </c>
      <c r="E24" s="71"/>
      <c r="F24" s="73" t="e">
        <v>#DIV/0!</v>
      </c>
      <c r="G24" s="64"/>
      <c r="H24" s="64"/>
      <c r="I24" s="64"/>
    </row>
    <row r="25" spans="1:9" ht="12.75" customHeight="1" hidden="1">
      <c r="A25" s="70" t="s">
        <v>58</v>
      </c>
      <c r="B25" s="67">
        <v>45564.6</v>
      </c>
      <c r="C25" s="67"/>
      <c r="D25" s="67">
        <v>51439</v>
      </c>
      <c r="E25" s="67"/>
      <c r="F25" s="67">
        <v>-5874.4</v>
      </c>
      <c r="G25" s="68">
        <v>9259.3</v>
      </c>
      <c r="H25" s="68">
        <v>2808.2</v>
      </c>
      <c r="I25" s="68">
        <v>6451.1</v>
      </c>
    </row>
    <row r="26" spans="1:7" ht="12.75" hidden="1">
      <c r="A26" s="69" t="s">
        <v>4</v>
      </c>
      <c r="B26" s="74">
        <v>25.423489786672647</v>
      </c>
      <c r="C26" s="74"/>
      <c r="D26" s="74">
        <v>25.31749632449276</v>
      </c>
      <c r="E26" s="74"/>
      <c r="F26" s="67">
        <v>24.524434645172477</v>
      </c>
      <c r="G26" s="66"/>
    </row>
    <row r="27" spans="1:9" ht="12.75" hidden="1">
      <c r="A27" s="65" t="s">
        <v>3</v>
      </c>
      <c r="B27" s="72" t="e">
        <v>#DIV/0!</v>
      </c>
      <c r="C27" s="59"/>
      <c r="D27" s="73" t="e">
        <v>#DIV/0!</v>
      </c>
      <c r="E27" s="59"/>
      <c r="F27" s="73" t="e">
        <v>#DIV/0!</v>
      </c>
      <c r="G27" s="59"/>
      <c r="H27" s="59"/>
      <c r="I27" s="59"/>
    </row>
    <row r="28" ht="12.75" hidden="1"/>
    <row r="48" ht="12.75">
      <c r="F48" s="75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179"/>
  <sheetViews>
    <sheetView showZeros="0" view="pageBreakPreview" zoomScale="70" zoomScaleNormal="75" zoomScaleSheetLayoutView="70" zoomScalePageLayoutView="0" workbookViewId="0" topLeftCell="A11">
      <selection activeCell="F11" sqref="F11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10.28125" style="3" bestFit="1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76</v>
      </c>
    </row>
    <row r="3" spans="1:9" ht="15.75" customHeight="1">
      <c r="A3" s="221" t="s">
        <v>96</v>
      </c>
      <c r="B3" s="222"/>
      <c r="C3" s="222"/>
      <c r="D3" s="222"/>
      <c r="E3" s="222"/>
      <c r="F3" s="222"/>
      <c r="G3" s="222"/>
      <c r="H3" s="222"/>
      <c r="I3" s="222"/>
    </row>
    <row r="4" spans="1:9" ht="28.5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9" ht="25.5" customHeight="1" thickBot="1">
      <c r="A5" s="120" t="s">
        <v>0</v>
      </c>
      <c r="B5" s="120"/>
      <c r="C5" s="120"/>
      <c r="D5" s="120"/>
      <c r="E5" s="120"/>
      <c r="F5" s="120"/>
      <c r="G5" s="120"/>
      <c r="H5" s="120"/>
      <c r="I5" s="121" t="s">
        <v>90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23" t="s">
        <v>155</v>
      </c>
      <c r="C7" s="224"/>
      <c r="D7" s="224"/>
      <c r="E7" s="122"/>
      <c r="F7" s="225" t="s">
        <v>156</v>
      </c>
      <c r="G7" s="226"/>
      <c r="H7" s="226"/>
      <c r="I7" s="56" t="s">
        <v>157</v>
      </c>
    </row>
    <row r="8" spans="1:9" s="8" customFormat="1" ht="33" customHeight="1" thickBot="1">
      <c r="A8" s="123"/>
      <c r="B8" s="124" t="s">
        <v>2</v>
      </c>
      <c r="C8" s="125" t="s">
        <v>3</v>
      </c>
      <c r="D8" s="125" t="s">
        <v>4</v>
      </c>
      <c r="E8" s="125"/>
      <c r="F8" s="124" t="s">
        <v>2</v>
      </c>
      <c r="G8" s="125" t="s">
        <v>3</v>
      </c>
      <c r="H8" s="125" t="s">
        <v>4</v>
      </c>
      <c r="I8" s="126" t="s">
        <v>97</v>
      </c>
    </row>
    <row r="9" spans="1:9" s="9" customFormat="1" ht="24.75" customHeight="1" thickTop="1">
      <c r="A9" s="201" t="s">
        <v>5</v>
      </c>
      <c r="B9" s="202">
        <v>704500</v>
      </c>
      <c r="C9" s="202"/>
      <c r="D9" s="202"/>
      <c r="E9" s="202"/>
      <c r="F9" s="202">
        <v>704500</v>
      </c>
      <c r="G9" s="202"/>
      <c r="H9" s="202"/>
      <c r="I9" s="202"/>
    </row>
    <row r="10" spans="1:11" s="10" customFormat="1" ht="35.25" customHeight="1">
      <c r="A10" s="191" t="s">
        <v>6</v>
      </c>
      <c r="B10" s="192">
        <f>B11+B27+B28+B29+B31+B30+B32</f>
        <v>59654.61700000001</v>
      </c>
      <c r="C10" s="193">
        <f>B10/$B$9</f>
        <v>0.08467653229240597</v>
      </c>
      <c r="D10" s="193">
        <f>B10/$B$10</f>
        <v>1</v>
      </c>
      <c r="E10" s="192">
        <f>E11+E27+E28+E29</f>
        <v>0</v>
      </c>
      <c r="F10" s="192">
        <f>F11+F27+F28+F29+F31+F30+F32</f>
        <v>58476.798822559984</v>
      </c>
      <c r="G10" s="193">
        <f>F10/$F$9</f>
        <v>0.08300468250185945</v>
      </c>
      <c r="H10" s="193">
        <f>F10/$F$10</f>
        <v>1</v>
      </c>
      <c r="I10" s="194">
        <f>F10/B10</f>
        <v>0.9802560432591491</v>
      </c>
      <c r="K10" s="11"/>
    </row>
    <row r="11" spans="1:13" s="16" customFormat="1" ht="24.75" customHeight="1">
      <c r="A11" s="12" t="s">
        <v>7</v>
      </c>
      <c r="B11" s="13">
        <f>B12+B25+B26</f>
        <v>53619.68000000001</v>
      </c>
      <c r="C11" s="159">
        <f aca="true" t="shared" si="0" ref="C11:C29">B11/$B$9</f>
        <v>0.07611026259758695</v>
      </c>
      <c r="D11" s="159">
        <f aca="true" t="shared" si="1" ref="D11:D29">B11/$B$10</f>
        <v>0.8988353743013721</v>
      </c>
      <c r="E11" s="13">
        <f>E12+E25+E26</f>
        <v>0</v>
      </c>
      <c r="F11" s="13">
        <f>F12+F25+F26</f>
        <v>54530.83207055999</v>
      </c>
      <c r="G11" s="159">
        <f aca="true" t="shared" si="2" ref="G11:G32">F11/$F$9</f>
        <v>0.07740359413848118</v>
      </c>
      <c r="H11" s="159">
        <f aca="true" t="shared" si="3" ref="H11:H32">F11/$F$10</f>
        <v>0.9325208145546151</v>
      </c>
      <c r="I11" s="150">
        <f>F11/B11</f>
        <v>1.0169928666221055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34182.083000000006</v>
      </c>
      <c r="C12" s="159">
        <f t="shared" si="0"/>
        <v>0.04851963520227112</v>
      </c>
      <c r="D12" s="159">
        <f t="shared" si="1"/>
        <v>0.5729997897731872</v>
      </c>
      <c r="E12" s="13">
        <f>E13+E17+E18+E23+E24</f>
        <v>0</v>
      </c>
      <c r="F12" s="13">
        <f>F13+F17+F18+F23+F24</f>
        <v>34352.364065</v>
      </c>
      <c r="G12" s="159">
        <f t="shared" si="2"/>
        <v>0.04876134004968063</v>
      </c>
      <c r="H12" s="159">
        <f t="shared" si="3"/>
        <v>0.5874528831381084</v>
      </c>
      <c r="I12" s="150">
        <f>F12/B12</f>
        <v>1.004981588307535</v>
      </c>
      <c r="J12" s="18"/>
      <c r="M12" s="10"/>
    </row>
    <row r="13" spans="1:13" s="16" customFormat="1" ht="40.5" customHeight="1">
      <c r="A13" s="19" t="s">
        <v>9</v>
      </c>
      <c r="B13" s="13">
        <f>B14+B15+B16</f>
        <v>10245.988000000001</v>
      </c>
      <c r="C13" s="159">
        <f t="shared" si="0"/>
        <v>0.014543630943931869</v>
      </c>
      <c r="D13" s="159">
        <f t="shared" si="1"/>
        <v>0.17175515517935516</v>
      </c>
      <c r="E13" s="13"/>
      <c r="F13" s="13">
        <f>F14+F15+F16</f>
        <v>10315.524688</v>
      </c>
      <c r="G13" s="159">
        <f t="shared" si="2"/>
        <v>0.01464233454648687</v>
      </c>
      <c r="H13" s="159">
        <f t="shared" si="3"/>
        <v>0.17640371729822418</v>
      </c>
      <c r="I13" s="150">
        <f>F13/B13</f>
        <v>1.0067867235448644</v>
      </c>
      <c r="M13" s="10"/>
    </row>
    <row r="14" spans="1:13" ht="25.5" customHeight="1">
      <c r="A14" s="20" t="s">
        <v>10</v>
      </c>
      <c r="B14" s="21">
        <v>3267.8500000000004</v>
      </c>
      <c r="C14" s="160">
        <f t="shared" si="0"/>
        <v>0.004638537970191626</v>
      </c>
      <c r="D14" s="160">
        <f t="shared" si="1"/>
        <v>0.05477949845860212</v>
      </c>
      <c r="E14" s="21"/>
      <c r="F14" s="21">
        <v>3250.872228000001</v>
      </c>
      <c r="G14" s="160">
        <f t="shared" si="2"/>
        <v>0.004614438932576297</v>
      </c>
      <c r="H14" s="160">
        <f t="shared" si="3"/>
        <v>0.05559251350034289</v>
      </c>
      <c r="I14" s="150">
        <f aca="true" t="shared" si="4" ref="I14:I29">F14/B14</f>
        <v>0.9948046048625245</v>
      </c>
      <c r="M14" s="10"/>
    </row>
    <row r="15" spans="1:13" ht="18" customHeight="1">
      <c r="A15" s="20" t="s">
        <v>11</v>
      </c>
      <c r="B15" s="21">
        <v>6552.227</v>
      </c>
      <c r="C15" s="160">
        <f t="shared" si="0"/>
        <v>0.009300535131298793</v>
      </c>
      <c r="D15" s="160">
        <f t="shared" si="1"/>
        <v>0.10983604169313498</v>
      </c>
      <c r="E15" s="21"/>
      <c r="F15" s="21">
        <v>6628.091058999997</v>
      </c>
      <c r="G15" s="160">
        <f t="shared" si="2"/>
        <v>0.009408220097941797</v>
      </c>
      <c r="H15" s="160">
        <f t="shared" si="3"/>
        <v>0.11334565490002371</v>
      </c>
      <c r="I15" s="150">
        <f t="shared" si="4"/>
        <v>1.011578362440739</v>
      </c>
      <c r="M15" s="10"/>
    </row>
    <row r="16" spans="1:13" ht="30" customHeight="1">
      <c r="A16" s="22" t="s">
        <v>12</v>
      </c>
      <c r="B16" s="21">
        <v>425.911</v>
      </c>
      <c r="C16" s="160">
        <f t="shared" si="0"/>
        <v>0.0006045578424414478</v>
      </c>
      <c r="D16" s="160">
        <f t="shared" si="1"/>
        <v>0.007139615027618062</v>
      </c>
      <c r="E16" s="21"/>
      <c r="F16" s="21">
        <v>436.56140100000016</v>
      </c>
      <c r="G16" s="160">
        <f t="shared" si="2"/>
        <v>0.0006196755159687724</v>
      </c>
      <c r="H16" s="160">
        <f t="shared" si="3"/>
        <v>0.007465548897857547</v>
      </c>
      <c r="I16" s="150">
        <f t="shared" si="4"/>
        <v>1.025006165607369</v>
      </c>
      <c r="M16" s="10"/>
    </row>
    <row r="17" spans="1:13" ht="24" customHeight="1">
      <c r="A17" s="19" t="s">
        <v>13</v>
      </c>
      <c r="B17" s="99">
        <v>1522.725</v>
      </c>
      <c r="C17" s="161">
        <f t="shared" si="0"/>
        <v>0.002161426543647977</v>
      </c>
      <c r="D17" s="161">
        <f t="shared" si="1"/>
        <v>0.025525685631340146</v>
      </c>
      <c r="E17" s="100"/>
      <c r="F17" s="100">
        <v>1474.9208010000002</v>
      </c>
      <c r="G17" s="161">
        <f t="shared" si="2"/>
        <v>0.0020935710447125624</v>
      </c>
      <c r="H17" s="161">
        <f t="shared" si="3"/>
        <v>0.02522232459193688</v>
      </c>
      <c r="I17" s="150">
        <f t="shared" si="4"/>
        <v>0.9686061508151507</v>
      </c>
      <c r="M17" s="10"/>
    </row>
    <row r="18" spans="1:13" ht="23.25" customHeight="1">
      <c r="A18" s="23" t="s">
        <v>14</v>
      </c>
      <c r="B18" s="26">
        <f>SUM(B19:B22)</f>
        <v>22134.013000000003</v>
      </c>
      <c r="C18" s="162">
        <f t="shared" si="0"/>
        <v>0.03141804542228531</v>
      </c>
      <c r="D18" s="162">
        <f t="shared" si="1"/>
        <v>0.3710360423569562</v>
      </c>
      <c r="E18" s="26">
        <f>SUM(E19:E22)</f>
        <v>0</v>
      </c>
      <c r="F18" s="26">
        <f>SUM(F19:F22)</f>
        <v>22236.679361000002</v>
      </c>
      <c r="G18" s="162">
        <f t="shared" si="2"/>
        <v>0.03156377482044003</v>
      </c>
      <c r="H18" s="162">
        <f t="shared" si="3"/>
        <v>0.3802649907098066</v>
      </c>
      <c r="I18" s="150">
        <f t="shared" si="4"/>
        <v>1.004638397971484</v>
      </c>
      <c r="M18" s="10"/>
    </row>
    <row r="19" spans="1:13" ht="20.25" customHeight="1">
      <c r="A19" s="20" t="s">
        <v>15</v>
      </c>
      <c r="B19" s="21">
        <v>13149.965</v>
      </c>
      <c r="C19" s="160">
        <f t="shared" si="0"/>
        <v>0.018665670688431512</v>
      </c>
      <c r="D19" s="160">
        <f t="shared" si="1"/>
        <v>0.2204349916453239</v>
      </c>
      <c r="E19" s="21"/>
      <c r="F19" s="21">
        <v>13551.893000000004</v>
      </c>
      <c r="G19" s="160">
        <f t="shared" si="2"/>
        <v>0.01923618594748049</v>
      </c>
      <c r="H19" s="160">
        <f t="shared" si="3"/>
        <v>0.2317482022420791</v>
      </c>
      <c r="I19" s="150">
        <f t="shared" si="4"/>
        <v>1.0305649482717256</v>
      </c>
      <c r="M19" s="10"/>
    </row>
    <row r="20" spans="1:13" ht="18" customHeight="1">
      <c r="A20" s="20" t="s">
        <v>16</v>
      </c>
      <c r="B20" s="21">
        <v>7599.166</v>
      </c>
      <c r="C20" s="160">
        <f t="shared" si="0"/>
        <v>0.01078660894251242</v>
      </c>
      <c r="D20" s="160">
        <f t="shared" si="1"/>
        <v>0.12738604959948027</v>
      </c>
      <c r="E20" s="21"/>
      <c r="F20" s="21">
        <v>7059.913285999999</v>
      </c>
      <c r="G20" s="160">
        <f t="shared" si="2"/>
        <v>0.010021168610361958</v>
      </c>
      <c r="H20" s="160">
        <f t="shared" si="3"/>
        <v>0.12073016013448959</v>
      </c>
      <c r="I20" s="150">
        <f t="shared" si="4"/>
        <v>0.9290379083704711</v>
      </c>
      <c r="M20" s="10"/>
    </row>
    <row r="21" spans="1:13" s="25" customFormat="1" ht="15">
      <c r="A21" s="24" t="s">
        <v>17</v>
      </c>
      <c r="B21" s="21">
        <v>707.043</v>
      </c>
      <c r="C21" s="160">
        <f t="shared" si="0"/>
        <v>0.001003609652235628</v>
      </c>
      <c r="D21" s="160">
        <f t="shared" si="1"/>
        <v>0.011852276245441318</v>
      </c>
      <c r="E21" s="21"/>
      <c r="F21" s="21">
        <v>669.2009089999999</v>
      </c>
      <c r="G21" s="160">
        <f t="shared" si="2"/>
        <v>0.0009498948317955996</v>
      </c>
      <c r="H21" s="160">
        <f t="shared" si="3"/>
        <v>0.011443870431940032</v>
      </c>
      <c r="I21" s="150">
        <f t="shared" si="4"/>
        <v>0.946478374016856</v>
      </c>
      <c r="M21" s="10"/>
    </row>
    <row r="22" spans="1:13" ht="45" customHeight="1">
      <c r="A22" s="24" t="s">
        <v>18</v>
      </c>
      <c r="B22" s="21">
        <v>677.8389999999999</v>
      </c>
      <c r="C22" s="160">
        <f t="shared" si="0"/>
        <v>0.0009621561391057487</v>
      </c>
      <c r="D22" s="160">
        <f t="shared" si="1"/>
        <v>0.011362724866710649</v>
      </c>
      <c r="E22" s="21"/>
      <c r="F22" s="21">
        <v>955.6721660000001</v>
      </c>
      <c r="G22" s="160">
        <f t="shared" si="2"/>
        <v>0.0013565254308019873</v>
      </c>
      <c r="H22" s="160">
        <f t="shared" si="3"/>
        <v>0.016342757901297904</v>
      </c>
      <c r="I22" s="150">
        <f t="shared" si="4"/>
        <v>1.4098807622459022</v>
      </c>
      <c r="M22" s="10"/>
    </row>
    <row r="23" spans="1:13" s="16" customFormat="1" ht="35.25" customHeight="1">
      <c r="A23" s="23" t="s">
        <v>19</v>
      </c>
      <c r="B23" s="14">
        <v>182.046</v>
      </c>
      <c r="C23" s="161">
        <f t="shared" si="0"/>
        <v>0.00025840454222853085</v>
      </c>
      <c r="D23" s="161">
        <f t="shared" si="1"/>
        <v>0.003051666562539492</v>
      </c>
      <c r="E23" s="100"/>
      <c r="F23" s="100">
        <v>221.09558599999997</v>
      </c>
      <c r="G23" s="161">
        <f t="shared" si="2"/>
        <v>0.0003138333371185237</v>
      </c>
      <c r="H23" s="161">
        <f t="shared" si="3"/>
        <v>0.003780911240898889</v>
      </c>
      <c r="I23" s="150">
        <f t="shared" si="4"/>
        <v>1.2145039495512122</v>
      </c>
      <c r="M23" s="10"/>
    </row>
    <row r="24" spans="1:13" s="16" customFormat="1" ht="17.25" customHeight="1">
      <c r="A24" s="27" t="s">
        <v>20</v>
      </c>
      <c r="B24" s="14">
        <v>97.311</v>
      </c>
      <c r="C24" s="161">
        <f t="shared" si="0"/>
        <v>0.00013812775017743082</v>
      </c>
      <c r="D24" s="161">
        <f t="shared" si="1"/>
        <v>0.0016312400429961689</v>
      </c>
      <c r="E24" s="100"/>
      <c r="F24" s="100">
        <v>104.14362900000003</v>
      </c>
      <c r="G24" s="161">
        <f>F24/$F$9</f>
        <v>0.0001478263009226402</v>
      </c>
      <c r="H24" s="161">
        <f t="shared" si="3"/>
        <v>0.001780939297241799</v>
      </c>
      <c r="I24" s="150">
        <f t="shared" si="4"/>
        <v>1.0702143539784816</v>
      </c>
      <c r="M24" s="10"/>
    </row>
    <row r="25" spans="1:13" s="16" customFormat="1" ht="18" customHeight="1">
      <c r="A25" s="28" t="s">
        <v>21</v>
      </c>
      <c r="B25" s="14">
        <v>14743.839</v>
      </c>
      <c r="C25" s="161">
        <f t="shared" si="0"/>
        <v>0.0209280894251242</v>
      </c>
      <c r="D25" s="161">
        <f t="shared" si="1"/>
        <v>0.24715335947928382</v>
      </c>
      <c r="E25" s="100"/>
      <c r="F25" s="100">
        <v>14442.920092999997</v>
      </c>
      <c r="G25" s="161">
        <f t="shared" si="2"/>
        <v>0.020500951161107162</v>
      </c>
      <c r="H25" s="161">
        <f t="shared" si="3"/>
        <v>0.24698547772468024</v>
      </c>
      <c r="I25" s="150">
        <f t="shared" si="4"/>
        <v>0.9795901930969266</v>
      </c>
      <c r="M25" s="10"/>
    </row>
    <row r="26" spans="1:13" s="16" customFormat="1" ht="18.75" customHeight="1">
      <c r="A26" s="30" t="s">
        <v>22</v>
      </c>
      <c r="B26" s="14">
        <v>4693.758</v>
      </c>
      <c r="C26" s="161">
        <f t="shared" si="0"/>
        <v>0.006662537970191625</v>
      </c>
      <c r="D26" s="161">
        <f t="shared" si="1"/>
        <v>0.07868222504890106</v>
      </c>
      <c r="E26" s="100"/>
      <c r="F26" s="100">
        <v>5735.547912559998</v>
      </c>
      <c r="G26" s="161">
        <f t="shared" si="2"/>
        <v>0.008141302927693396</v>
      </c>
      <c r="H26" s="161">
        <f t="shared" si="3"/>
        <v>0.09808245369182657</v>
      </c>
      <c r="I26" s="150">
        <f t="shared" si="4"/>
        <v>1.2219521996148923</v>
      </c>
      <c r="M26" s="10"/>
    </row>
    <row r="27" spans="1:13" s="16" customFormat="1" ht="15">
      <c r="A27" s="31" t="s">
        <v>23</v>
      </c>
      <c r="B27" s="14">
        <v>277.29200000000003</v>
      </c>
      <c r="C27" s="161">
        <f t="shared" si="0"/>
        <v>0.0003936011355571328</v>
      </c>
      <c r="D27" s="161">
        <f t="shared" si="1"/>
        <v>0.004648290676310938</v>
      </c>
      <c r="E27" s="100"/>
      <c r="F27" s="100">
        <v>295.56567100000007</v>
      </c>
      <c r="G27" s="161">
        <f t="shared" si="2"/>
        <v>0.00041953963236337837</v>
      </c>
      <c r="H27" s="161">
        <f t="shared" si="3"/>
        <v>0.0050544092178652685</v>
      </c>
      <c r="I27" s="150">
        <f t="shared" si="4"/>
        <v>1.0659004623285202</v>
      </c>
      <c r="J27" s="89"/>
      <c r="M27" s="10"/>
    </row>
    <row r="28" spans="1:13" s="16" customFormat="1" ht="18" customHeight="1">
      <c r="A28" s="31" t="s">
        <v>24</v>
      </c>
      <c r="B28" s="14">
        <v>1.2849999999999682</v>
      </c>
      <c r="C28" s="161">
        <f t="shared" si="0"/>
        <v>1.8239886444286276E-06</v>
      </c>
      <c r="D28" s="161">
        <f t="shared" si="1"/>
        <v>2.1540662980033347E-05</v>
      </c>
      <c r="E28" s="100"/>
      <c r="F28" s="100">
        <v>1.449405</v>
      </c>
      <c r="G28" s="161">
        <f>F28/$F$9</f>
        <v>2.0573527324343505E-06</v>
      </c>
      <c r="H28" s="161">
        <f t="shared" si="3"/>
        <v>2.4785984000219052E-05</v>
      </c>
      <c r="I28" s="150">
        <f t="shared" si="4"/>
        <v>1.1279416342412731</v>
      </c>
      <c r="J28" s="89"/>
      <c r="M28" s="10"/>
    </row>
    <row r="29" spans="1:13" s="16" customFormat="1" ht="30" customHeight="1">
      <c r="A29" s="32" t="s">
        <v>25</v>
      </c>
      <c r="B29" s="14">
        <v>5756.360000000001</v>
      </c>
      <c r="C29" s="161">
        <f t="shared" si="0"/>
        <v>0.00817084457061746</v>
      </c>
      <c r="D29" s="161">
        <f t="shared" si="1"/>
        <v>0.09649479435933683</v>
      </c>
      <c r="E29" s="100"/>
      <c r="F29" s="14">
        <v>3617.6187910000012</v>
      </c>
      <c r="G29" s="161">
        <f t="shared" si="2"/>
        <v>0.005135016026969484</v>
      </c>
      <c r="H29" s="161">
        <f t="shared" si="3"/>
        <v>0.06186417286584345</v>
      </c>
      <c r="I29" s="150">
        <f t="shared" si="4"/>
        <v>0.628455967138956</v>
      </c>
      <c r="J29" s="89"/>
      <c r="M29" s="10"/>
    </row>
    <row r="30" spans="1:13" s="16" customFormat="1" ht="17.25" customHeight="1">
      <c r="A30" s="31" t="s">
        <v>26</v>
      </c>
      <c r="B30" s="26"/>
      <c r="C30" s="100"/>
      <c r="D30" s="100"/>
      <c r="E30" s="100"/>
      <c r="F30" s="100">
        <v>43.682419</v>
      </c>
      <c r="G30" s="161">
        <f t="shared" si="2"/>
        <v>6.200485308729595E-05</v>
      </c>
      <c r="H30" s="161">
        <f t="shared" si="3"/>
        <v>0.0007470042799803125</v>
      </c>
      <c r="I30" s="150"/>
      <c r="J30" s="89"/>
      <c r="M30" s="10"/>
    </row>
    <row r="31" spans="1:13" ht="49.5" customHeight="1">
      <c r="A31" s="31" t="s">
        <v>105</v>
      </c>
      <c r="B31" s="26"/>
      <c r="C31" s="100"/>
      <c r="D31" s="100"/>
      <c r="E31" s="100"/>
      <c r="F31" s="100">
        <v>-22.799534</v>
      </c>
      <c r="G31" s="161">
        <f t="shared" si="2"/>
        <v>-3.236271682044003E-05</v>
      </c>
      <c r="H31" s="161">
        <f t="shared" si="3"/>
        <v>-0.00038989025492284785</v>
      </c>
      <c r="I31" s="150"/>
      <c r="M31" s="10"/>
    </row>
    <row r="32" spans="1:13" ht="45.75" customHeight="1">
      <c r="A32" s="31" t="s">
        <v>104</v>
      </c>
      <c r="B32" s="13"/>
      <c r="C32" s="14"/>
      <c r="D32" s="13"/>
      <c r="E32" s="13"/>
      <c r="F32" s="29">
        <v>10.449999999999989</v>
      </c>
      <c r="G32" s="163">
        <f t="shared" si="2"/>
        <v>1.4833215046131993E-05</v>
      </c>
      <c r="H32" s="163">
        <f t="shared" si="3"/>
        <v>0.00017870335261868753</v>
      </c>
      <c r="I32" s="150"/>
      <c r="M32" s="10"/>
    </row>
    <row r="33" spans="1:13" s="16" customFormat="1" ht="33" customHeight="1">
      <c r="A33" s="191" t="s">
        <v>27</v>
      </c>
      <c r="B33" s="195">
        <f>B34+B48+B49</f>
        <v>63087.23</v>
      </c>
      <c r="C33" s="196">
        <f>B33/$B$9</f>
        <v>0.08954894251242015</v>
      </c>
      <c r="D33" s="196">
        <f>B33/$B$33</f>
        <v>1</v>
      </c>
      <c r="E33" s="195">
        <f>E34+E48+E49</f>
        <v>0</v>
      </c>
      <c r="F33" s="195">
        <f>F34+F48+F49</f>
        <v>56525.90858574</v>
      </c>
      <c r="G33" s="196">
        <f>F33/$F$9</f>
        <v>0.08023549834739531</v>
      </c>
      <c r="H33" s="196">
        <f>F33/$F$33</f>
        <v>1</v>
      </c>
      <c r="I33" s="196">
        <f aca="true" t="shared" si="5" ref="I33:I51">F33/B33</f>
        <v>0.8959960452494109</v>
      </c>
      <c r="M33" s="10"/>
    </row>
    <row r="34" spans="1:13" s="16" customFormat="1" ht="19.5" customHeight="1">
      <c r="A34" s="33" t="s">
        <v>28</v>
      </c>
      <c r="B34" s="34">
        <f>B35+B36+B37+B38+B39+B46+B47</f>
        <v>58328.69</v>
      </c>
      <c r="C34" s="164">
        <f aca="true" t="shared" si="6" ref="C34:C48">B34/$B$9</f>
        <v>0.08279444996451384</v>
      </c>
      <c r="D34" s="164">
        <f aca="true" t="shared" si="7" ref="D34:D48">B34/$B$33</f>
        <v>0.9245720568172038</v>
      </c>
      <c r="E34" s="34">
        <f>E35+E36+E37+E38+E39+E46+E47</f>
        <v>0</v>
      </c>
      <c r="F34" s="34">
        <f>F35+F36+F37+F38+F39+F46+F47</f>
        <v>52874.805505489996</v>
      </c>
      <c r="G34" s="164">
        <f aca="true" t="shared" si="8" ref="G34:G49">F34/$F$9</f>
        <v>0.07505295316606103</v>
      </c>
      <c r="H34" s="164">
        <f>F34/$F$33</f>
        <v>0.9354083256404112</v>
      </c>
      <c r="I34" s="156">
        <f>F34/B34</f>
        <v>0.9064973944295679</v>
      </c>
      <c r="J34" s="15"/>
      <c r="M34" s="10"/>
    </row>
    <row r="35" spans="1:13" ht="19.5" customHeight="1">
      <c r="A35" s="36" t="s">
        <v>29</v>
      </c>
      <c r="B35" s="35">
        <v>12884.787</v>
      </c>
      <c r="C35" s="165">
        <f t="shared" si="6"/>
        <v>0.018289264726756564</v>
      </c>
      <c r="D35" s="165">
        <f t="shared" si="7"/>
        <v>0.20423764048603812</v>
      </c>
      <c r="E35" s="35"/>
      <c r="F35" s="34">
        <v>12745.752222</v>
      </c>
      <c r="G35" s="165">
        <f t="shared" si="8"/>
        <v>0.018091912309439316</v>
      </c>
      <c r="H35" s="165">
        <f aca="true" t="shared" si="9" ref="H35:H49">F35/$F$33</f>
        <v>0.2254851366549359</v>
      </c>
      <c r="I35" s="156">
        <f t="shared" si="5"/>
        <v>0.9892093848349995</v>
      </c>
      <c r="M35" s="10"/>
    </row>
    <row r="36" spans="1:13" ht="17.25" customHeight="1">
      <c r="A36" s="36" t="s">
        <v>30</v>
      </c>
      <c r="B36" s="35">
        <v>10675.194</v>
      </c>
      <c r="C36" s="165">
        <f t="shared" si="6"/>
        <v>0.015152865862313698</v>
      </c>
      <c r="D36" s="165">
        <f t="shared" si="7"/>
        <v>0.1692132306332042</v>
      </c>
      <c r="E36" s="35"/>
      <c r="F36" s="34">
        <v>9902.167299999997</v>
      </c>
      <c r="G36" s="165">
        <f t="shared" si="8"/>
        <v>0.01405559588360539</v>
      </c>
      <c r="H36" s="165">
        <f t="shared" si="9"/>
        <v>0.17517926819309992</v>
      </c>
      <c r="I36" s="156">
        <f t="shared" si="5"/>
        <v>0.9275866368330166</v>
      </c>
      <c r="M36" s="10"/>
    </row>
    <row r="37" spans="1:13" ht="19.5" customHeight="1">
      <c r="A37" s="36" t="s">
        <v>31</v>
      </c>
      <c r="B37" s="35">
        <v>2801.192</v>
      </c>
      <c r="C37" s="165">
        <f t="shared" si="6"/>
        <v>0.00397614194464159</v>
      </c>
      <c r="D37" s="165">
        <f t="shared" si="7"/>
        <v>0.04440188608693074</v>
      </c>
      <c r="E37" s="35"/>
      <c r="F37" s="34">
        <v>2209.05513694</v>
      </c>
      <c r="G37" s="165">
        <f t="shared" si="8"/>
        <v>0.0031356353966501063</v>
      </c>
      <c r="H37" s="165">
        <f t="shared" si="9"/>
        <v>0.03908040033694012</v>
      </c>
      <c r="I37" s="156">
        <f t="shared" si="5"/>
        <v>0.7886125395688692</v>
      </c>
      <c r="M37" s="10"/>
    </row>
    <row r="38" spans="1:13" ht="19.5" customHeight="1">
      <c r="A38" s="36" t="s">
        <v>32</v>
      </c>
      <c r="B38" s="35">
        <v>1017.6599999999999</v>
      </c>
      <c r="C38" s="165">
        <f t="shared" si="6"/>
        <v>0.0014445138396025547</v>
      </c>
      <c r="D38" s="165">
        <f t="shared" si="7"/>
        <v>0.016130998301875036</v>
      </c>
      <c r="E38" s="35"/>
      <c r="F38" s="34">
        <v>877.1629240000002</v>
      </c>
      <c r="G38" s="165">
        <f t="shared" si="8"/>
        <v>0.0012450857686302345</v>
      </c>
      <c r="H38" s="165">
        <f t="shared" si="9"/>
        <v>0.015517891634939334</v>
      </c>
      <c r="I38" s="156">
        <f t="shared" si="5"/>
        <v>0.8619410451427788</v>
      </c>
      <c r="M38" s="10"/>
    </row>
    <row r="39" spans="1:13" s="16" customFormat="1" ht="19.5" customHeight="1">
      <c r="A39" s="36" t="s">
        <v>33</v>
      </c>
      <c r="B39" s="34">
        <f>B40+B41+B42+B43+B45+B44</f>
        <v>30717.480999999996</v>
      </c>
      <c r="C39" s="164">
        <f t="shared" si="6"/>
        <v>0.04360181831085876</v>
      </c>
      <c r="D39" s="164">
        <f t="shared" si="7"/>
        <v>0.48690489343088916</v>
      </c>
      <c r="E39" s="34">
        <f>E40+E41+E42+E43+E45</f>
        <v>0</v>
      </c>
      <c r="F39" s="34">
        <f>F40+F41+F42+F43+F45+F44</f>
        <v>27046.122806550004</v>
      </c>
      <c r="G39" s="164">
        <f t="shared" si="8"/>
        <v>0.038390522081689145</v>
      </c>
      <c r="H39" s="164">
        <f t="shared" si="9"/>
        <v>0.478473030920427</v>
      </c>
      <c r="I39" s="156">
        <f t="shared" si="5"/>
        <v>0.8804798416429397</v>
      </c>
      <c r="M39" s="10"/>
    </row>
    <row r="40" spans="1:13" ht="31.5" customHeight="1">
      <c r="A40" s="37" t="s">
        <v>34</v>
      </c>
      <c r="B40" s="38">
        <v>542.1069999999982</v>
      </c>
      <c r="C40" s="152">
        <f t="shared" si="6"/>
        <v>0.000769491838183106</v>
      </c>
      <c r="D40" s="152">
        <f t="shared" si="7"/>
        <v>0.008592975155193819</v>
      </c>
      <c r="E40" s="38"/>
      <c r="F40" s="39">
        <v>296.5341189999999</v>
      </c>
      <c r="G40" s="152">
        <f t="shared" si="8"/>
        <v>0.0004209142924059616</v>
      </c>
      <c r="H40" s="152">
        <f t="shared" si="9"/>
        <v>0.005245985892472813</v>
      </c>
      <c r="I40" s="157">
        <f t="shared" si="5"/>
        <v>0.5470029330003134</v>
      </c>
      <c r="M40" s="10"/>
    </row>
    <row r="41" spans="1:13" ht="15.75" customHeight="1">
      <c r="A41" s="40" t="s">
        <v>35</v>
      </c>
      <c r="B41" s="38">
        <v>2937.925</v>
      </c>
      <c r="C41" s="152">
        <f t="shared" si="6"/>
        <v>0.004170227111426544</v>
      </c>
      <c r="D41" s="152">
        <f t="shared" si="7"/>
        <v>0.04656925022702693</v>
      </c>
      <c r="E41" s="38"/>
      <c r="F41" s="39">
        <v>1688.5581605500001</v>
      </c>
      <c r="G41" s="152">
        <f t="shared" si="8"/>
        <v>0.0023968178290276793</v>
      </c>
      <c r="H41" s="152">
        <f t="shared" si="9"/>
        <v>0.02987228693526881</v>
      </c>
      <c r="I41" s="157">
        <f t="shared" si="5"/>
        <v>0.5747451553562464</v>
      </c>
      <c r="M41" s="10"/>
    </row>
    <row r="42" spans="1:13" ht="28.5" customHeight="1">
      <c r="A42" s="37" t="s">
        <v>36</v>
      </c>
      <c r="B42" s="38">
        <v>7097.289999999999</v>
      </c>
      <c r="C42" s="152">
        <f t="shared" si="6"/>
        <v>0.010074222853087294</v>
      </c>
      <c r="D42" s="152">
        <f t="shared" si="7"/>
        <v>0.11249962948127536</v>
      </c>
      <c r="E42" s="35"/>
      <c r="F42" s="39">
        <v>5048.161484999999</v>
      </c>
      <c r="G42" s="152">
        <f t="shared" si="8"/>
        <v>0.007165594726756563</v>
      </c>
      <c r="H42" s="152">
        <f t="shared" si="9"/>
        <v>0.0893070383352231</v>
      </c>
      <c r="I42" s="157">
        <f t="shared" si="5"/>
        <v>0.7112801484792082</v>
      </c>
      <c r="M42" s="10"/>
    </row>
    <row r="43" spans="1:13" ht="17.25" customHeight="1">
      <c r="A43" s="40" t="s">
        <v>37</v>
      </c>
      <c r="B43" s="38">
        <v>19159.514</v>
      </c>
      <c r="C43" s="152">
        <f t="shared" si="6"/>
        <v>0.027195903477643717</v>
      </c>
      <c r="D43" s="152">
        <f t="shared" si="7"/>
        <v>0.3036987675635782</v>
      </c>
      <c r="E43" s="38"/>
      <c r="F43" s="39">
        <v>19097.896854000006</v>
      </c>
      <c r="G43" s="152">
        <f t="shared" si="8"/>
        <v>0.027108441240596175</v>
      </c>
      <c r="H43" s="152">
        <f t="shared" si="9"/>
        <v>0.33786094433195724</v>
      </c>
      <c r="I43" s="157">
        <f t="shared" si="5"/>
        <v>0.9967839922244378</v>
      </c>
      <c r="M43" s="10"/>
    </row>
    <row r="44" spans="1:13" ht="45.75" customHeight="1">
      <c r="A44" s="37" t="s">
        <v>106</v>
      </c>
      <c r="B44" s="38">
        <v>0.628</v>
      </c>
      <c r="C44" s="152">
        <f t="shared" si="6"/>
        <v>8.914123491838183E-07</v>
      </c>
      <c r="D44" s="152">
        <f t="shared" si="7"/>
        <v>9.95447097613891E-06</v>
      </c>
      <c r="E44" s="38"/>
      <c r="F44" s="39">
        <v>12.396735000000035</v>
      </c>
      <c r="G44" s="152">
        <f t="shared" si="8"/>
        <v>1.7596501064584862E-05</v>
      </c>
      <c r="H44" s="152">
        <f t="shared" si="9"/>
        <v>0.00021931067204689577</v>
      </c>
      <c r="I44" s="157">
        <f t="shared" si="5"/>
        <v>19.740023885350375</v>
      </c>
      <c r="M44" s="10"/>
    </row>
    <row r="45" spans="1:13" ht="19.5" customHeight="1">
      <c r="A45" s="41" t="s">
        <v>38</v>
      </c>
      <c r="B45" s="38">
        <v>980.0169999999999</v>
      </c>
      <c r="C45" s="152">
        <f t="shared" si="6"/>
        <v>0.001391081618168914</v>
      </c>
      <c r="D45" s="152">
        <f t="shared" si="7"/>
        <v>0.015534316532838736</v>
      </c>
      <c r="E45" s="38"/>
      <c r="F45" s="39">
        <v>902.5754529999997</v>
      </c>
      <c r="G45" s="152">
        <f t="shared" si="8"/>
        <v>0.0012811574918381826</v>
      </c>
      <c r="H45" s="152">
        <f t="shared" si="9"/>
        <v>0.01596746475345813</v>
      </c>
      <c r="I45" s="157">
        <f t="shared" si="5"/>
        <v>0.9209793840310931</v>
      </c>
      <c r="M45" s="10"/>
    </row>
    <row r="46" spans="1:13" ht="31.5" customHeight="1">
      <c r="A46" s="42" t="s">
        <v>39</v>
      </c>
      <c r="B46" s="43">
        <v>146.72199999999998</v>
      </c>
      <c r="C46" s="151">
        <f t="shared" si="6"/>
        <v>0.00020826401703335695</v>
      </c>
      <c r="D46" s="151">
        <f t="shared" si="7"/>
        <v>0.002325700462676836</v>
      </c>
      <c r="E46" s="43"/>
      <c r="F46" s="101">
        <v>94.54511599999998</v>
      </c>
      <c r="G46" s="151">
        <f t="shared" si="8"/>
        <v>0.0001342017260468417</v>
      </c>
      <c r="H46" s="151">
        <f t="shared" si="9"/>
        <v>0.0016725979000689823</v>
      </c>
      <c r="I46" s="158">
        <f t="shared" si="5"/>
        <v>0.644382682896907</v>
      </c>
      <c r="M46" s="10"/>
    </row>
    <row r="47" spans="1:13" ht="15" customHeight="1">
      <c r="A47" s="58" t="s">
        <v>40</v>
      </c>
      <c r="B47" s="43">
        <v>85.654</v>
      </c>
      <c r="C47" s="151">
        <f t="shared" si="6"/>
        <v>0.00012158126330731015</v>
      </c>
      <c r="D47" s="151">
        <f t="shared" si="7"/>
        <v>0.001357707415589494</v>
      </c>
      <c r="E47" s="43"/>
      <c r="F47" s="101">
        <v>0</v>
      </c>
      <c r="G47" s="151">
        <f t="shared" si="8"/>
        <v>0</v>
      </c>
      <c r="H47" s="151">
        <f t="shared" si="9"/>
        <v>0</v>
      </c>
      <c r="I47" s="158">
        <f t="shared" si="5"/>
        <v>0</v>
      </c>
      <c r="M47" s="10"/>
    </row>
    <row r="48" spans="1:13" s="16" customFormat="1" ht="18.75" customHeight="1">
      <c r="A48" s="33" t="s">
        <v>41</v>
      </c>
      <c r="B48" s="43">
        <v>4758.54</v>
      </c>
      <c r="C48" s="151">
        <f t="shared" si="6"/>
        <v>0.006754492547906317</v>
      </c>
      <c r="D48" s="151">
        <f t="shared" si="7"/>
        <v>0.07542794318279626</v>
      </c>
      <c r="E48" s="43"/>
      <c r="F48" s="101">
        <v>3774.65083825</v>
      </c>
      <c r="G48" s="151">
        <f t="shared" si="8"/>
        <v>0.005357914603619588</v>
      </c>
      <c r="H48" s="151">
        <f t="shared" si="9"/>
        <v>0.06677735807686327</v>
      </c>
      <c r="I48" s="158">
        <f t="shared" si="5"/>
        <v>0.7932371774220665</v>
      </c>
      <c r="M48" s="10"/>
    </row>
    <row r="49" spans="1:13" s="16" customFormat="1" ht="30.75">
      <c r="A49" s="44" t="s">
        <v>42</v>
      </c>
      <c r="B49" s="43"/>
      <c r="C49" s="43"/>
      <c r="D49" s="43"/>
      <c r="E49" s="43"/>
      <c r="F49" s="101">
        <v>-123.54775799999993</v>
      </c>
      <c r="G49" s="151">
        <f t="shared" si="8"/>
        <v>-0.00017536942228530864</v>
      </c>
      <c r="H49" s="151">
        <f t="shared" si="9"/>
        <v>-0.0021856837172745205</v>
      </c>
      <c r="I49" s="102"/>
      <c r="M49" s="10"/>
    </row>
    <row r="50" spans="1:13" s="16" customFormat="1" ht="15">
      <c r="A50" s="45"/>
      <c r="B50" s="46"/>
      <c r="C50" s="47"/>
      <c r="D50" s="47"/>
      <c r="E50" s="47"/>
      <c r="F50" s="48"/>
      <c r="G50" s="47"/>
      <c r="H50" s="47"/>
      <c r="I50" s="49"/>
      <c r="M50" s="10"/>
    </row>
    <row r="51" spans="1:13" s="9" customFormat="1" ht="21" customHeight="1" thickBot="1">
      <c r="A51" s="197" t="s">
        <v>43</v>
      </c>
      <c r="B51" s="198">
        <f>B10-B33</f>
        <v>-3432.6129999999903</v>
      </c>
      <c r="C51" s="199">
        <f>B51/$B$9</f>
        <v>-0.00487241022001418</v>
      </c>
      <c r="D51" s="198">
        <f>D10-D33</f>
        <v>0</v>
      </c>
      <c r="E51" s="198">
        <f>E10-E33</f>
        <v>0</v>
      </c>
      <c r="F51" s="198">
        <f>F10-F33</f>
        <v>1950.8902368199851</v>
      </c>
      <c r="G51" s="199">
        <f>G10-G33</f>
        <v>0.002769184154464144</v>
      </c>
      <c r="H51" s="198">
        <f>H10-H33</f>
        <v>0</v>
      </c>
      <c r="I51" s="200">
        <f t="shared" si="5"/>
        <v>-0.5683396983056321</v>
      </c>
      <c r="J51" s="57"/>
      <c r="K51" s="50"/>
      <c r="M51" s="10"/>
    </row>
    <row r="52" spans="1:13" ht="3.75" customHeight="1">
      <c r="A52" s="51"/>
      <c r="B52" s="153"/>
      <c r="C52" s="153"/>
      <c r="D52" s="153"/>
      <c r="E52" s="153"/>
      <c r="F52" s="154"/>
      <c r="G52" s="154"/>
      <c r="H52" s="154"/>
      <c r="I52" s="155"/>
      <c r="M52" s="10"/>
    </row>
    <row r="53" spans="1:13" ht="15" customHeight="1">
      <c r="A53" s="220"/>
      <c r="B53" s="220"/>
      <c r="C53" s="220"/>
      <c r="D53" s="220"/>
      <c r="E53" s="220"/>
      <c r="F53" s="220"/>
      <c r="G53" s="97"/>
      <c r="H53" s="97"/>
      <c r="I53" s="98"/>
      <c r="M53" s="10"/>
    </row>
    <row r="54" spans="1:13" ht="19.5" customHeight="1">
      <c r="A54" s="53"/>
      <c r="B54" s="53"/>
      <c r="C54" s="53"/>
      <c r="D54" s="53"/>
      <c r="E54" s="53"/>
      <c r="F54" s="53"/>
      <c r="G54" s="53"/>
      <c r="H54" s="53"/>
      <c r="I54" s="53"/>
      <c r="M54" s="10"/>
    </row>
    <row r="55" spans="1:13" ht="19.5" customHeight="1">
      <c r="A55" s="53"/>
      <c r="B55" s="53"/>
      <c r="C55" s="53"/>
      <c r="D55" s="53"/>
      <c r="E55" s="53"/>
      <c r="F55" s="54"/>
      <c r="H55" s="52"/>
      <c r="M55" s="10"/>
    </row>
    <row r="56" spans="6:13" ht="19.5" customHeight="1">
      <c r="F56" s="54"/>
      <c r="H56" s="52"/>
      <c r="M56" s="10"/>
    </row>
    <row r="57" spans="1:13" ht="30.75" customHeight="1">
      <c r="A57" s="32"/>
      <c r="F57" s="1"/>
      <c r="G57" s="1"/>
      <c r="H57" s="1"/>
      <c r="M57" s="10"/>
    </row>
    <row r="58" spans="1:13" ht="19.5" customHeight="1">
      <c r="A58" s="20"/>
      <c r="F58" s="1"/>
      <c r="G58" s="1"/>
      <c r="H58" s="1"/>
      <c r="I58" s="55"/>
      <c r="M58" s="10"/>
    </row>
    <row r="59" spans="1:8" ht="19.5" customHeight="1">
      <c r="A59" s="20"/>
      <c r="F59" s="1"/>
      <c r="G59" s="52"/>
      <c r="H59" s="52"/>
    </row>
    <row r="60" spans="6:8" ht="19.5" customHeight="1">
      <c r="F60" s="52"/>
      <c r="G60" s="52"/>
      <c r="H60" s="52"/>
    </row>
    <row r="61" spans="6:8" ht="19.5" customHeight="1">
      <c r="F61" s="52"/>
      <c r="G61" s="52"/>
      <c r="H61" s="52"/>
    </row>
    <row r="62" spans="6:8" ht="19.5" customHeight="1">
      <c r="F62" s="52"/>
      <c r="G62" s="52"/>
      <c r="H62" s="52"/>
    </row>
    <row r="63" spans="6:8" ht="19.5" customHeight="1">
      <c r="F63" s="52"/>
      <c r="G63" s="52"/>
      <c r="H63" s="52"/>
    </row>
    <row r="64" spans="6:8" ht="19.5" customHeight="1">
      <c r="F64" s="52"/>
      <c r="G64" s="52"/>
      <c r="H64" s="52"/>
    </row>
    <row r="65" spans="6:8" ht="19.5" customHeight="1">
      <c r="F65" s="52"/>
      <c r="G65" s="52"/>
      <c r="H65" s="52"/>
    </row>
    <row r="66" spans="6:8" ht="19.5" customHeight="1">
      <c r="F66" s="52"/>
      <c r="G66" s="52"/>
      <c r="H66" s="52"/>
    </row>
    <row r="67" spans="6:8" ht="19.5" customHeight="1">
      <c r="F67" s="52"/>
      <c r="G67" s="52"/>
      <c r="H67" s="52"/>
    </row>
    <row r="68" spans="6:8" ht="19.5" customHeight="1">
      <c r="F68" s="52"/>
      <c r="G68" s="52"/>
      <c r="H68" s="52"/>
    </row>
    <row r="69" spans="6:8" ht="19.5" customHeight="1">
      <c r="F69" s="52"/>
      <c r="G69" s="52"/>
      <c r="H69" s="52"/>
    </row>
    <row r="70" spans="6:8" ht="19.5" customHeight="1">
      <c r="F70" s="52"/>
      <c r="G70" s="52"/>
      <c r="H70" s="52"/>
    </row>
    <row r="71" spans="6:8" ht="19.5" customHeight="1">
      <c r="F71" s="52"/>
      <c r="G71" s="52"/>
      <c r="H71" s="52"/>
    </row>
    <row r="72" spans="6:8" ht="19.5" customHeight="1">
      <c r="F72" s="52"/>
      <c r="G72" s="52"/>
      <c r="H72" s="52"/>
    </row>
    <row r="73" spans="6:8" ht="19.5" customHeight="1">
      <c r="F73" s="52"/>
      <c r="G73" s="52"/>
      <c r="H73" s="52"/>
    </row>
    <row r="74" spans="6:8" ht="19.5" customHeight="1">
      <c r="F74" s="52"/>
      <c r="G74" s="52"/>
      <c r="H74" s="52"/>
    </row>
    <row r="75" spans="6:8" ht="19.5" customHeight="1">
      <c r="F75" s="52"/>
      <c r="G75" s="52"/>
      <c r="H75" s="52"/>
    </row>
    <row r="76" spans="6:8" ht="19.5" customHeight="1">
      <c r="F76" s="52"/>
      <c r="G76" s="52"/>
      <c r="H76" s="52"/>
    </row>
    <row r="77" spans="6:8" ht="19.5" customHeight="1">
      <c r="F77" s="52"/>
      <c r="G77" s="52"/>
      <c r="H77" s="52"/>
    </row>
    <row r="78" spans="6:8" ht="19.5" customHeight="1">
      <c r="F78" s="52"/>
      <c r="G78" s="52"/>
      <c r="H78" s="52"/>
    </row>
    <row r="79" spans="6:8" ht="19.5" customHeight="1">
      <c r="F79" s="52"/>
      <c r="G79" s="52"/>
      <c r="H79" s="52"/>
    </row>
    <row r="80" spans="6:8" ht="19.5" customHeight="1">
      <c r="F80" s="52"/>
      <c r="G80" s="52"/>
      <c r="H80" s="52"/>
    </row>
    <row r="81" spans="6:8" ht="19.5" customHeight="1">
      <c r="F81" s="52"/>
      <c r="G81" s="52"/>
      <c r="H81" s="52"/>
    </row>
    <row r="82" spans="6:8" ht="19.5" customHeight="1">
      <c r="F82" s="52"/>
      <c r="G82" s="52"/>
      <c r="H82" s="52"/>
    </row>
    <row r="83" spans="6:8" ht="19.5" customHeight="1">
      <c r="F83" s="52"/>
      <c r="G83" s="52"/>
      <c r="H83" s="52"/>
    </row>
    <row r="84" spans="6:8" ht="19.5" customHeight="1">
      <c r="F84" s="52"/>
      <c r="G84" s="52"/>
      <c r="H84" s="52"/>
    </row>
    <row r="85" spans="6:8" ht="19.5" customHeight="1">
      <c r="F85" s="52"/>
      <c r="G85" s="52"/>
      <c r="H85" s="52"/>
    </row>
    <row r="86" spans="6:8" ht="19.5" customHeight="1">
      <c r="F86" s="52"/>
      <c r="G86" s="52"/>
      <c r="H86" s="52"/>
    </row>
    <row r="87" spans="6:8" ht="19.5" customHeight="1">
      <c r="F87" s="52"/>
      <c r="G87" s="52"/>
      <c r="H87" s="52"/>
    </row>
    <row r="88" spans="6:8" ht="19.5" customHeight="1">
      <c r="F88" s="52"/>
      <c r="G88" s="52"/>
      <c r="H88" s="52"/>
    </row>
    <row r="89" spans="6:8" ht="19.5" customHeight="1">
      <c r="F89" s="52"/>
      <c r="G89" s="52"/>
      <c r="H89" s="52"/>
    </row>
    <row r="90" spans="6:8" ht="19.5" customHeight="1">
      <c r="F90" s="52"/>
      <c r="G90" s="52"/>
      <c r="H90" s="52"/>
    </row>
    <row r="91" spans="6:8" ht="19.5" customHeight="1">
      <c r="F91" s="52"/>
      <c r="G91" s="52"/>
      <c r="H91" s="52"/>
    </row>
    <row r="92" spans="6:8" ht="19.5" customHeight="1">
      <c r="F92" s="52"/>
      <c r="G92" s="52"/>
      <c r="H92" s="52"/>
    </row>
    <row r="93" spans="6:8" ht="19.5" customHeight="1">
      <c r="F93" s="52"/>
      <c r="G93" s="52"/>
      <c r="H93" s="52"/>
    </row>
    <row r="94" spans="6:8" ht="19.5" customHeight="1">
      <c r="F94" s="52"/>
      <c r="G94" s="52"/>
      <c r="H94" s="52"/>
    </row>
    <row r="95" spans="6:8" ht="19.5" customHeight="1">
      <c r="F95" s="52"/>
      <c r="G95" s="52"/>
      <c r="H95" s="52"/>
    </row>
    <row r="96" spans="6:8" ht="19.5" customHeight="1">
      <c r="F96" s="52"/>
      <c r="G96" s="52"/>
      <c r="H96" s="52"/>
    </row>
    <row r="97" spans="6:8" ht="19.5" customHeight="1">
      <c r="F97" s="52"/>
      <c r="G97" s="52"/>
      <c r="H97" s="52"/>
    </row>
    <row r="98" spans="6:8" ht="19.5" customHeight="1">
      <c r="F98" s="52"/>
      <c r="G98" s="52"/>
      <c r="H98" s="52"/>
    </row>
    <row r="99" spans="6:8" ht="19.5" customHeight="1">
      <c r="F99" s="52"/>
      <c r="G99" s="52"/>
      <c r="H99" s="52"/>
    </row>
    <row r="100" spans="6:8" ht="19.5" customHeight="1">
      <c r="F100" s="52"/>
      <c r="G100" s="52"/>
      <c r="H100" s="52"/>
    </row>
    <row r="101" spans="6:8" ht="19.5" customHeight="1">
      <c r="F101" s="52"/>
      <c r="G101" s="52"/>
      <c r="H101" s="52"/>
    </row>
    <row r="102" spans="6:8" ht="19.5" customHeight="1">
      <c r="F102" s="52"/>
      <c r="G102" s="52"/>
      <c r="H102" s="52"/>
    </row>
    <row r="103" spans="6:8" ht="19.5" customHeight="1">
      <c r="F103" s="52"/>
      <c r="G103" s="52"/>
      <c r="H103" s="52"/>
    </row>
    <row r="104" spans="6:8" ht="19.5" customHeight="1">
      <c r="F104" s="52"/>
      <c r="G104" s="52"/>
      <c r="H104" s="52"/>
    </row>
    <row r="105" spans="6:8" ht="19.5" customHeight="1">
      <c r="F105" s="52"/>
      <c r="G105" s="52"/>
      <c r="H105" s="52"/>
    </row>
    <row r="106" spans="6:8" ht="19.5" customHeight="1">
      <c r="F106" s="52"/>
      <c r="G106" s="52"/>
      <c r="H106" s="52"/>
    </row>
    <row r="107" spans="6:8" ht="19.5" customHeight="1">
      <c r="F107" s="52"/>
      <c r="G107" s="52"/>
      <c r="H107" s="52"/>
    </row>
    <row r="108" spans="6:8" ht="19.5" customHeight="1">
      <c r="F108" s="52"/>
      <c r="G108" s="52"/>
      <c r="H108" s="52"/>
    </row>
    <row r="109" spans="6:8" ht="19.5" customHeight="1">
      <c r="F109" s="52"/>
      <c r="G109" s="52"/>
      <c r="H109" s="52"/>
    </row>
    <row r="110" spans="6:8" ht="19.5" customHeight="1">
      <c r="F110" s="52"/>
      <c r="G110" s="52"/>
      <c r="H110" s="52"/>
    </row>
    <row r="111" spans="6:8" ht="19.5" customHeight="1">
      <c r="F111" s="52"/>
      <c r="G111" s="52"/>
      <c r="H111" s="52"/>
    </row>
    <row r="112" spans="6:8" ht="19.5" customHeight="1">
      <c r="F112" s="52"/>
      <c r="G112" s="52"/>
      <c r="H112" s="52"/>
    </row>
    <row r="113" spans="6:8" ht="19.5" customHeight="1">
      <c r="F113" s="52"/>
      <c r="G113" s="52"/>
      <c r="H113" s="52"/>
    </row>
    <row r="114" spans="6:8" ht="19.5" customHeight="1">
      <c r="F114" s="52"/>
      <c r="G114" s="52"/>
      <c r="H114" s="52"/>
    </row>
    <row r="115" spans="6:8" ht="19.5" customHeight="1">
      <c r="F115" s="52"/>
      <c r="G115" s="52"/>
      <c r="H115" s="52"/>
    </row>
    <row r="116" spans="6:8" ht="19.5" customHeight="1">
      <c r="F116" s="52"/>
      <c r="G116" s="52"/>
      <c r="H116" s="52"/>
    </row>
    <row r="117" spans="6:8" ht="19.5" customHeight="1">
      <c r="F117" s="52"/>
      <c r="G117" s="52"/>
      <c r="H117" s="52"/>
    </row>
    <row r="118" spans="6:8" ht="19.5" customHeight="1">
      <c r="F118" s="52"/>
      <c r="G118" s="52"/>
      <c r="H118" s="52"/>
    </row>
    <row r="119" spans="6:8" ht="19.5" customHeight="1">
      <c r="F119" s="52"/>
      <c r="G119" s="52"/>
      <c r="H119" s="52"/>
    </row>
    <row r="120" spans="6:8" ht="19.5" customHeight="1">
      <c r="F120" s="52"/>
      <c r="G120" s="52"/>
      <c r="H120" s="52"/>
    </row>
    <row r="121" spans="6:8" ht="19.5" customHeight="1">
      <c r="F121" s="52"/>
      <c r="G121" s="52"/>
      <c r="H121" s="52"/>
    </row>
    <row r="122" spans="6:8" ht="19.5" customHeight="1">
      <c r="F122" s="52"/>
      <c r="G122" s="52"/>
      <c r="H122" s="52"/>
    </row>
    <row r="123" spans="6:8" ht="19.5" customHeight="1">
      <c r="F123" s="52"/>
      <c r="G123" s="52"/>
      <c r="H123" s="52"/>
    </row>
    <row r="124" spans="6:8" ht="19.5" customHeight="1">
      <c r="F124" s="52"/>
      <c r="G124" s="52"/>
      <c r="H124" s="52"/>
    </row>
    <row r="125" spans="6:8" ht="19.5" customHeight="1">
      <c r="F125" s="52"/>
      <c r="G125" s="52"/>
      <c r="H125" s="52"/>
    </row>
    <row r="126" spans="6:8" ht="19.5" customHeight="1">
      <c r="F126" s="52"/>
      <c r="G126" s="52"/>
      <c r="H126" s="52"/>
    </row>
    <row r="127" spans="6:8" ht="19.5" customHeight="1">
      <c r="F127" s="52"/>
      <c r="G127" s="52"/>
      <c r="H127" s="52"/>
    </row>
    <row r="128" spans="6:8" ht="19.5" customHeight="1">
      <c r="F128" s="52"/>
      <c r="G128" s="52"/>
      <c r="H128" s="52"/>
    </row>
    <row r="129" spans="6:8" ht="19.5" customHeight="1">
      <c r="F129" s="52"/>
      <c r="G129" s="52"/>
      <c r="H129" s="52"/>
    </row>
    <row r="130" spans="6:8" ht="19.5" customHeight="1">
      <c r="F130" s="52"/>
      <c r="G130" s="52"/>
      <c r="H130" s="52"/>
    </row>
    <row r="131" spans="6:8" ht="19.5" customHeight="1">
      <c r="F131" s="52"/>
      <c r="G131" s="52"/>
      <c r="H131" s="52"/>
    </row>
    <row r="132" spans="6:8" ht="19.5" customHeight="1">
      <c r="F132" s="52"/>
      <c r="G132" s="52"/>
      <c r="H132" s="52"/>
    </row>
    <row r="133" spans="6:8" ht="19.5" customHeight="1">
      <c r="F133" s="52"/>
      <c r="G133" s="52"/>
      <c r="H133" s="52"/>
    </row>
    <row r="134" spans="6:8" ht="19.5" customHeight="1">
      <c r="F134" s="52"/>
      <c r="G134" s="52"/>
      <c r="H134" s="52"/>
    </row>
    <row r="135" spans="6:8" ht="19.5" customHeight="1">
      <c r="F135" s="52"/>
      <c r="G135" s="52"/>
      <c r="H135" s="52"/>
    </row>
    <row r="136" spans="6:8" ht="19.5" customHeight="1">
      <c r="F136" s="52"/>
      <c r="G136" s="52"/>
      <c r="H136" s="52"/>
    </row>
    <row r="137" spans="6:8" ht="19.5" customHeight="1">
      <c r="F137" s="52"/>
      <c r="G137" s="52"/>
      <c r="H137" s="52"/>
    </row>
    <row r="138" spans="6:8" ht="19.5" customHeight="1">
      <c r="F138" s="52"/>
      <c r="G138" s="52"/>
      <c r="H138" s="52"/>
    </row>
    <row r="139" spans="6:8" ht="19.5" customHeight="1">
      <c r="F139" s="52"/>
      <c r="G139" s="52"/>
      <c r="H139" s="52"/>
    </row>
    <row r="140" spans="6:8" ht="19.5" customHeight="1">
      <c r="F140" s="52"/>
      <c r="G140" s="52"/>
      <c r="H140" s="52"/>
    </row>
    <row r="141" spans="6:8" ht="19.5" customHeight="1">
      <c r="F141" s="52"/>
      <c r="G141" s="52"/>
      <c r="H141" s="52"/>
    </row>
    <row r="142" spans="6:8" ht="19.5" customHeight="1">
      <c r="F142" s="52"/>
      <c r="G142" s="52"/>
      <c r="H142" s="52"/>
    </row>
    <row r="143" spans="6:8" ht="19.5" customHeight="1">
      <c r="F143" s="52"/>
      <c r="G143" s="52"/>
      <c r="H143" s="52"/>
    </row>
    <row r="144" spans="6:8" ht="19.5" customHeight="1">
      <c r="F144" s="52"/>
      <c r="G144" s="52"/>
      <c r="H144" s="52"/>
    </row>
    <row r="145" spans="6:8" ht="19.5" customHeight="1">
      <c r="F145" s="52"/>
      <c r="G145" s="52"/>
      <c r="H145" s="52"/>
    </row>
    <row r="146" spans="6:8" ht="19.5" customHeight="1">
      <c r="F146" s="52"/>
      <c r="G146" s="52"/>
      <c r="H146" s="52"/>
    </row>
    <row r="147" spans="6:8" ht="19.5" customHeight="1">
      <c r="F147" s="52"/>
      <c r="G147" s="52"/>
      <c r="H147" s="52"/>
    </row>
    <row r="148" spans="6:8" ht="19.5" customHeight="1">
      <c r="F148" s="52"/>
      <c r="G148" s="52"/>
      <c r="H148" s="52"/>
    </row>
    <row r="149" spans="6:8" ht="19.5" customHeight="1">
      <c r="F149" s="52"/>
      <c r="G149" s="52"/>
      <c r="H149" s="52"/>
    </row>
    <row r="150" spans="6:8" ht="19.5" customHeight="1">
      <c r="F150" s="52"/>
      <c r="G150" s="52"/>
      <c r="H150" s="52"/>
    </row>
    <row r="151" spans="6:8" ht="19.5" customHeight="1">
      <c r="F151" s="52"/>
      <c r="G151" s="52"/>
      <c r="H151" s="52"/>
    </row>
    <row r="152" spans="6:8" ht="19.5" customHeight="1">
      <c r="F152" s="52"/>
      <c r="G152" s="52"/>
      <c r="H152" s="52"/>
    </row>
    <row r="153" spans="6:8" ht="19.5" customHeight="1">
      <c r="F153" s="52"/>
      <c r="G153" s="52"/>
      <c r="H153" s="52"/>
    </row>
    <row r="154" spans="6:8" ht="19.5" customHeight="1">
      <c r="F154" s="52"/>
      <c r="G154" s="52"/>
      <c r="H154" s="52"/>
    </row>
    <row r="155" spans="6:8" ht="19.5" customHeight="1">
      <c r="F155" s="52"/>
      <c r="G155" s="52"/>
      <c r="H155" s="52"/>
    </row>
    <row r="156" spans="6:8" ht="19.5" customHeight="1">
      <c r="F156" s="52"/>
      <c r="G156" s="52"/>
      <c r="H156" s="52"/>
    </row>
    <row r="157" spans="6:8" ht="19.5" customHeight="1">
      <c r="F157" s="52"/>
      <c r="G157" s="52"/>
      <c r="H157" s="52"/>
    </row>
    <row r="158" spans="6:8" ht="19.5" customHeight="1">
      <c r="F158" s="52"/>
      <c r="G158" s="52"/>
      <c r="H158" s="52"/>
    </row>
    <row r="159" spans="6:8" ht="19.5" customHeight="1">
      <c r="F159" s="52"/>
      <c r="G159" s="52"/>
      <c r="H159" s="52"/>
    </row>
    <row r="160" spans="6:8" ht="19.5" customHeight="1">
      <c r="F160" s="52"/>
      <c r="G160" s="52"/>
      <c r="H160" s="52"/>
    </row>
    <row r="161" spans="6:8" ht="19.5" customHeight="1">
      <c r="F161" s="52"/>
      <c r="G161" s="52"/>
      <c r="H161" s="52"/>
    </row>
    <row r="162" spans="6:8" ht="19.5" customHeight="1">
      <c r="F162" s="52"/>
      <c r="G162" s="52"/>
      <c r="H162" s="52"/>
    </row>
    <row r="163" spans="6:8" ht="19.5" customHeight="1">
      <c r="F163" s="52"/>
      <c r="G163" s="52"/>
      <c r="H163" s="52"/>
    </row>
    <row r="164" spans="6:8" ht="19.5" customHeight="1">
      <c r="F164" s="52"/>
      <c r="G164" s="52"/>
      <c r="H164" s="52"/>
    </row>
    <row r="165" spans="6:8" ht="19.5" customHeight="1">
      <c r="F165" s="52"/>
      <c r="G165" s="52"/>
      <c r="H165" s="52"/>
    </row>
    <row r="166" spans="6:8" ht="19.5" customHeight="1">
      <c r="F166" s="52"/>
      <c r="G166" s="52"/>
      <c r="H166" s="52"/>
    </row>
    <row r="167" spans="6:8" ht="19.5" customHeight="1">
      <c r="F167" s="52"/>
      <c r="G167" s="52"/>
      <c r="H167" s="52"/>
    </row>
    <row r="168" spans="6:8" ht="19.5" customHeight="1">
      <c r="F168" s="52"/>
      <c r="G168" s="52"/>
      <c r="H168" s="52"/>
    </row>
    <row r="169" spans="6:8" ht="19.5" customHeight="1">
      <c r="F169" s="52"/>
      <c r="G169" s="52"/>
      <c r="H169" s="52"/>
    </row>
    <row r="170" spans="6:8" ht="19.5" customHeight="1">
      <c r="F170" s="52"/>
      <c r="G170" s="52"/>
      <c r="H170" s="52"/>
    </row>
    <row r="171" spans="6:8" ht="19.5" customHeight="1">
      <c r="F171" s="52"/>
      <c r="G171" s="52"/>
      <c r="H171" s="52"/>
    </row>
    <row r="172" spans="6:8" ht="19.5" customHeight="1">
      <c r="F172" s="52"/>
      <c r="G172" s="52"/>
      <c r="H172" s="52"/>
    </row>
    <row r="173" spans="6:8" ht="19.5" customHeight="1">
      <c r="F173" s="52"/>
      <c r="G173" s="52"/>
      <c r="H173" s="52"/>
    </row>
    <row r="174" spans="6:8" ht="19.5" customHeight="1">
      <c r="F174" s="52"/>
      <c r="G174" s="52"/>
      <c r="H174" s="52"/>
    </row>
    <row r="175" spans="6:8" ht="19.5" customHeight="1">
      <c r="F175" s="52"/>
      <c r="G175" s="52"/>
      <c r="H175" s="52"/>
    </row>
    <row r="176" spans="6:8" ht="19.5" customHeight="1">
      <c r="F176" s="52"/>
      <c r="G176" s="52"/>
      <c r="H176" s="52"/>
    </row>
    <row r="177" spans="6:8" ht="19.5" customHeight="1">
      <c r="F177" s="52"/>
      <c r="G177" s="52"/>
      <c r="H177" s="52"/>
    </row>
    <row r="178" spans="6:8" ht="19.5" customHeight="1">
      <c r="F178" s="52"/>
      <c r="G178" s="52"/>
      <c r="H178" s="52"/>
    </row>
    <row r="179" spans="6:8" ht="19.5" customHeight="1">
      <c r="F179" s="52"/>
      <c r="G179" s="52"/>
      <c r="H179" s="52"/>
    </row>
  </sheetData>
  <sheetProtection/>
  <mergeCells count="4">
    <mergeCell ref="A53:F53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O23"/>
  <sheetViews>
    <sheetView view="pageBreakPreview" zoomScale="73" zoomScaleSheetLayoutView="73" zoomScalePageLayoutView="0" workbookViewId="0" topLeftCell="B1">
      <selection activeCell="G21" sqref="G21"/>
    </sheetView>
  </sheetViews>
  <sheetFormatPr defaultColWidth="9.140625" defaultRowHeight="12.75"/>
  <cols>
    <col min="1" max="1" width="4.28125" style="76" customWidth="1"/>
    <col min="2" max="2" width="54.00390625" style="76" customWidth="1"/>
    <col min="3" max="3" width="12.7109375" style="76" customWidth="1"/>
    <col min="4" max="4" width="14.00390625" style="76" customWidth="1"/>
    <col min="5" max="5" width="14.140625" style="76" customWidth="1"/>
    <col min="6" max="6" width="13.00390625" style="76" customWidth="1"/>
    <col min="7" max="7" width="12.57421875" style="76" customWidth="1"/>
    <col min="8" max="8" width="14.140625" style="76" customWidth="1"/>
    <col min="9" max="10" width="12.00390625" style="76" hidden="1" customWidth="1"/>
    <col min="11" max="11" width="10.421875" style="76" hidden="1" customWidth="1"/>
    <col min="12" max="12" width="12.421875" style="76" hidden="1" customWidth="1"/>
    <col min="13" max="13" width="10.00390625" style="76" hidden="1" customWidth="1"/>
    <col min="14" max="14" width="9.57421875" style="76" bestFit="1" customWidth="1"/>
    <col min="15" max="16384" width="9.140625" style="76" customWidth="1"/>
  </cols>
  <sheetData>
    <row r="2" spans="2:13" ht="12.75">
      <c r="B2" s="117"/>
      <c r="C2" s="117"/>
      <c r="D2" s="117"/>
      <c r="E2" s="117"/>
      <c r="F2" s="117"/>
      <c r="G2" s="117"/>
      <c r="H2" s="118" t="s">
        <v>59</v>
      </c>
      <c r="I2" s="117"/>
      <c r="J2" s="117"/>
      <c r="K2" s="117"/>
      <c r="L2" s="117"/>
      <c r="M2" s="117" t="s">
        <v>59</v>
      </c>
    </row>
    <row r="3" spans="2:13" ht="24.75" customHeight="1">
      <c r="B3" s="227" t="s">
        <v>60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2:13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3.5" thickBot="1">
      <c r="B5" s="117"/>
      <c r="C5" s="117"/>
      <c r="D5" s="117"/>
      <c r="E5" s="117"/>
      <c r="F5" s="117"/>
      <c r="G5" s="117"/>
      <c r="H5" s="119" t="s">
        <v>90</v>
      </c>
      <c r="I5" s="117"/>
      <c r="J5" s="117"/>
      <c r="K5" s="117"/>
      <c r="L5" s="117" t="s">
        <v>61</v>
      </c>
      <c r="M5" s="117"/>
    </row>
    <row r="6" spans="2:13" s="78" customFormat="1" ht="39.75" thickBot="1">
      <c r="B6" s="188" t="s">
        <v>62</v>
      </c>
      <c r="C6" s="189" t="s">
        <v>99</v>
      </c>
      <c r="D6" s="189" t="s">
        <v>100</v>
      </c>
      <c r="E6" s="189" t="s">
        <v>158</v>
      </c>
      <c r="F6" s="189" t="s">
        <v>159</v>
      </c>
      <c r="G6" s="189" t="s">
        <v>160</v>
      </c>
      <c r="H6" s="190" t="s">
        <v>157</v>
      </c>
      <c r="I6" s="111" t="s">
        <v>63</v>
      </c>
      <c r="J6" s="77" t="s">
        <v>64</v>
      </c>
      <c r="K6" s="77" t="s">
        <v>65</v>
      </c>
      <c r="L6" s="77" t="s">
        <v>66</v>
      </c>
      <c r="M6" s="77" t="s">
        <v>67</v>
      </c>
    </row>
    <row r="7" spans="2:14" ht="21" customHeight="1" thickTop="1">
      <c r="B7" s="146" t="s">
        <v>68</v>
      </c>
      <c r="C7" s="172">
        <v>20048.006999999998</v>
      </c>
      <c r="D7" s="172">
        <v>20656.756999999998</v>
      </c>
      <c r="E7" s="172">
        <v>5063.359</v>
      </c>
      <c r="F7" s="172">
        <v>5445.082</v>
      </c>
      <c r="G7" s="172">
        <v>5296.791661000001</v>
      </c>
      <c r="H7" s="173">
        <f>+G7/F7</f>
        <v>0.9727661880941372</v>
      </c>
      <c r="I7" s="112" t="e">
        <f>+#REF!+E7</f>
        <v>#REF!</v>
      </c>
      <c r="J7" s="79">
        <v>7799.829</v>
      </c>
      <c r="K7" s="79">
        <v>7653.1</v>
      </c>
      <c r="L7" s="80">
        <f aca="true" t="shared" si="0" ref="L7:L13">+J7-K7</f>
        <v>146.72899999999936</v>
      </c>
      <c r="M7" s="81">
        <f aca="true" t="shared" si="1" ref="M7:M14">+K7/J7</f>
        <v>0.9811881773305544</v>
      </c>
      <c r="N7" s="82"/>
    </row>
    <row r="8" spans="2:14" ht="19.5" customHeight="1">
      <c r="B8" s="146" t="s">
        <v>69</v>
      </c>
      <c r="C8" s="172">
        <v>168</v>
      </c>
      <c r="D8" s="172">
        <v>168</v>
      </c>
      <c r="E8" s="172">
        <v>42.079</v>
      </c>
      <c r="F8" s="172">
        <v>42.079</v>
      </c>
      <c r="G8" s="172">
        <v>41.621669</v>
      </c>
      <c r="H8" s="173">
        <f aca="true" t="shared" si="2" ref="H8:H13">+G8/F8</f>
        <v>0.9891316095914826</v>
      </c>
      <c r="I8" s="112" t="e">
        <f>+#REF!+E8</f>
        <v>#REF!</v>
      </c>
      <c r="J8" s="79">
        <v>64.459</v>
      </c>
      <c r="K8" s="79">
        <v>56.1</v>
      </c>
      <c r="L8" s="80">
        <f t="shared" si="0"/>
        <v>8.359000000000002</v>
      </c>
      <c r="M8" s="81">
        <f t="shared" si="1"/>
        <v>0.8703206689523573</v>
      </c>
      <c r="N8" s="82"/>
    </row>
    <row r="9" spans="2:14" ht="18.75" customHeight="1">
      <c r="B9" s="146" t="s">
        <v>70</v>
      </c>
      <c r="C9" s="172">
        <v>102.7</v>
      </c>
      <c r="D9" s="172">
        <v>102.7</v>
      </c>
      <c r="E9" s="172">
        <v>24.955</v>
      </c>
      <c r="F9" s="172">
        <v>24.955</v>
      </c>
      <c r="G9" s="172">
        <v>22.111044999999997</v>
      </c>
      <c r="H9" s="173">
        <f t="shared" si="2"/>
        <v>0.8860366659987978</v>
      </c>
      <c r="I9" s="112" t="e">
        <f>+#REF!+E9</f>
        <v>#REF!</v>
      </c>
      <c r="J9" s="79">
        <v>38.745</v>
      </c>
      <c r="K9" s="79">
        <v>34.5</v>
      </c>
      <c r="L9" s="80">
        <f t="shared" si="0"/>
        <v>4.244999999999997</v>
      </c>
      <c r="M9" s="81">
        <f t="shared" si="1"/>
        <v>0.8904374758033295</v>
      </c>
      <c r="N9" s="82"/>
    </row>
    <row r="10" spans="2:14" ht="25.5" customHeight="1">
      <c r="B10" s="147" t="s">
        <v>71</v>
      </c>
      <c r="C10" s="172">
        <v>154</v>
      </c>
      <c r="D10" s="172">
        <v>162.346</v>
      </c>
      <c r="E10" s="172">
        <v>38.499</v>
      </c>
      <c r="F10" s="172">
        <v>42.499</v>
      </c>
      <c r="G10" s="172">
        <v>47.79564500000001</v>
      </c>
      <c r="H10" s="173">
        <f t="shared" si="2"/>
        <v>1.1246298736440858</v>
      </c>
      <c r="I10" s="112" t="e">
        <f>+#REF!+E10</f>
        <v>#REF!</v>
      </c>
      <c r="J10" s="79">
        <v>62.378</v>
      </c>
      <c r="K10" s="79">
        <v>58.8</v>
      </c>
      <c r="L10" s="80">
        <f t="shared" si="0"/>
        <v>3.578000000000003</v>
      </c>
      <c r="M10" s="81">
        <f t="shared" si="1"/>
        <v>0.9426400333450896</v>
      </c>
      <c r="N10" s="82"/>
    </row>
    <row r="11" spans="2:14" ht="28.5" customHeight="1">
      <c r="B11" s="147" t="s">
        <v>72</v>
      </c>
      <c r="C11" s="172">
        <v>20323.8</v>
      </c>
      <c r="D11" s="172">
        <v>21183.8</v>
      </c>
      <c r="E11" s="172">
        <v>4640.3</v>
      </c>
      <c r="F11" s="172">
        <v>5423.572</v>
      </c>
      <c r="G11" s="172">
        <v>5236.481677</v>
      </c>
      <c r="H11" s="173">
        <f t="shared" si="2"/>
        <v>0.9655042243377611</v>
      </c>
      <c r="I11" s="112" t="e">
        <f>+#REF!+E11</f>
        <v>#REF!</v>
      </c>
      <c r="J11" s="79">
        <v>8640.4</v>
      </c>
      <c r="K11" s="79">
        <v>7983.6</v>
      </c>
      <c r="L11" s="80">
        <f t="shared" si="0"/>
        <v>656.7999999999993</v>
      </c>
      <c r="M11" s="81">
        <f t="shared" si="1"/>
        <v>0.9239850006944124</v>
      </c>
      <c r="N11" s="82"/>
    </row>
    <row r="12" spans="2:15" ht="27.75" customHeight="1">
      <c r="B12" s="147" t="s">
        <v>73</v>
      </c>
      <c r="C12" s="172">
        <v>7350.8</v>
      </c>
      <c r="D12" s="172">
        <v>7301.2</v>
      </c>
      <c r="E12" s="172">
        <v>1837.7</v>
      </c>
      <c r="F12" s="172">
        <v>1837.7</v>
      </c>
      <c r="G12" s="172">
        <v>2024.1178289999998</v>
      </c>
      <c r="H12" s="173">
        <f t="shared" si="2"/>
        <v>1.101440838548185</v>
      </c>
      <c r="I12" s="112" t="e">
        <f>+#REF!+E12</f>
        <v>#REF!</v>
      </c>
      <c r="J12" s="79" t="e">
        <f>+E12+#REF!-459.6+29</f>
        <v>#REF!</v>
      </c>
      <c r="K12" s="79">
        <v>3474.3</v>
      </c>
      <c r="L12" s="80" t="e">
        <f t="shared" si="0"/>
        <v>#REF!</v>
      </c>
      <c r="M12" s="81" t="e">
        <f t="shared" si="1"/>
        <v>#REF!</v>
      </c>
      <c r="N12" s="82"/>
      <c r="O12" s="82"/>
    </row>
    <row r="13" spans="2:14" ht="17.25" customHeight="1">
      <c r="B13" s="146" t="s">
        <v>74</v>
      </c>
      <c r="C13" s="172">
        <v>226</v>
      </c>
      <c r="D13" s="172">
        <v>275.6</v>
      </c>
      <c r="E13" s="172">
        <v>56.5</v>
      </c>
      <c r="F13" s="172">
        <v>68.9</v>
      </c>
      <c r="G13" s="172">
        <v>76.832696</v>
      </c>
      <c r="H13" s="173">
        <f t="shared" si="2"/>
        <v>1.1151334687953556</v>
      </c>
      <c r="I13" s="112" t="e">
        <f>+#REF!+E13</f>
        <v>#REF!</v>
      </c>
      <c r="J13" s="79">
        <v>116.7</v>
      </c>
      <c r="K13" s="79">
        <f>0.2+99.6+0.2</f>
        <v>100</v>
      </c>
      <c r="L13" s="80">
        <f t="shared" si="0"/>
        <v>16.700000000000003</v>
      </c>
      <c r="M13" s="81">
        <f t="shared" si="1"/>
        <v>0.856898029134533</v>
      </c>
      <c r="N13" s="82"/>
    </row>
    <row r="14" spans="2:14" ht="18.75" customHeight="1" thickBot="1">
      <c r="B14" s="148" t="s">
        <v>75</v>
      </c>
      <c r="C14" s="174">
        <f>SUM(C7:C13)</f>
        <v>48373.307</v>
      </c>
      <c r="D14" s="174">
        <f>SUM(D7:D13)</f>
        <v>49850.403</v>
      </c>
      <c r="E14" s="174">
        <f>SUM(E7:E13)</f>
        <v>11703.392</v>
      </c>
      <c r="F14" s="174">
        <f>SUM(F7:F13)</f>
        <v>12884.787</v>
      </c>
      <c r="G14" s="174">
        <f>SUM(G7:G13)</f>
        <v>12745.752222000001</v>
      </c>
      <c r="H14" s="175">
        <f>+G14/F14</f>
        <v>0.9892093848349996</v>
      </c>
      <c r="I14" s="112" t="e">
        <f>SUM(I7:I13)</f>
        <v>#REF!</v>
      </c>
      <c r="J14" s="79" t="e">
        <f>SUM(J7:J13)</f>
        <v>#REF!</v>
      </c>
      <c r="K14" s="79">
        <f>SUM(K7:K13)</f>
        <v>19360.4</v>
      </c>
      <c r="L14" s="79" t="e">
        <f>SUM(L7:L13)</f>
        <v>#REF!</v>
      </c>
      <c r="M14" s="81" t="e">
        <f t="shared" si="1"/>
        <v>#REF!</v>
      </c>
      <c r="N14" s="82"/>
    </row>
    <row r="15" ht="12.75">
      <c r="J15" s="82"/>
    </row>
    <row r="16" spans="3:10" ht="12.75">
      <c r="C16" s="82"/>
      <c r="D16" s="82"/>
      <c r="J16" s="82"/>
    </row>
    <row r="17" spans="4:10" ht="12.75">
      <c r="D17" s="82"/>
      <c r="F17" s="82"/>
      <c r="G17" s="82"/>
      <c r="J17" s="82"/>
    </row>
    <row r="18" spans="4:10" ht="12.75">
      <c r="D18" s="82"/>
      <c r="F18" s="82"/>
      <c r="G18" s="82"/>
      <c r="H18" s="82"/>
      <c r="I18" s="82"/>
      <c r="J18" s="82"/>
    </row>
    <row r="19" ht="12.75">
      <c r="J19" s="82"/>
    </row>
    <row r="20" ht="12.75">
      <c r="J20" s="82"/>
    </row>
    <row r="23" spans="4:10" ht="12.75">
      <c r="D23" s="82"/>
      <c r="F23" s="83"/>
      <c r="G23" s="83"/>
      <c r="H23" s="83"/>
      <c r="I23" s="83"/>
      <c r="J23" s="83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66"/>
  <sheetViews>
    <sheetView showZeros="0" tabSelected="1" view="pageBreakPreview" zoomScale="75" zoomScaleNormal="125" zoomScaleSheetLayoutView="75" zoomScalePageLayoutView="0" workbookViewId="0" topLeftCell="A1">
      <selection activeCell="G48" sqref="G48"/>
    </sheetView>
  </sheetViews>
  <sheetFormatPr defaultColWidth="9.140625" defaultRowHeight="12" customHeight="1"/>
  <cols>
    <col min="1" max="1" width="4.00390625" style="94" customWidth="1"/>
    <col min="2" max="2" width="4.57421875" style="94" customWidth="1"/>
    <col min="3" max="3" width="45.421875" style="94" customWidth="1"/>
    <col min="4" max="5" width="10.57421875" style="93" customWidth="1"/>
    <col min="6" max="6" width="10.421875" style="94" customWidth="1"/>
    <col min="7" max="7" width="10.28125" style="94" customWidth="1"/>
    <col min="8" max="8" width="11.140625" style="94" customWidth="1"/>
    <col min="9" max="9" width="11.28125" style="94" customWidth="1"/>
    <col min="10" max="10" width="10.28125" style="94" bestFit="1" customWidth="1"/>
    <col min="11" max="11" width="10.00390625" style="94" bestFit="1" customWidth="1"/>
    <col min="12" max="16384" width="9.140625" style="94" customWidth="1"/>
  </cols>
  <sheetData>
    <row r="1" spans="2:10" ht="12" customHeight="1">
      <c r="B1" s="103"/>
      <c r="C1" s="104"/>
      <c r="D1" s="105"/>
      <c r="E1" s="105"/>
      <c r="F1" s="106"/>
      <c r="G1" s="106"/>
      <c r="H1" s="106"/>
      <c r="I1" s="106" t="s">
        <v>77</v>
      </c>
      <c r="J1" s="209"/>
    </row>
    <row r="2" spans="2:10" ht="12" customHeight="1">
      <c r="B2" s="107"/>
      <c r="C2" s="106"/>
      <c r="D2" s="105"/>
      <c r="E2" s="105"/>
      <c r="F2" s="106"/>
      <c r="G2" s="106"/>
      <c r="H2" s="108"/>
      <c r="I2" s="106"/>
      <c r="J2" s="209"/>
    </row>
    <row r="3" spans="2:10" s="95" customFormat="1" ht="15">
      <c r="B3" s="229" t="s">
        <v>101</v>
      </c>
      <c r="C3" s="229"/>
      <c r="D3" s="229"/>
      <c r="E3" s="229"/>
      <c r="F3" s="229"/>
      <c r="G3" s="229"/>
      <c r="H3" s="229"/>
      <c r="I3" s="230"/>
      <c r="J3" s="210"/>
    </row>
    <row r="4" spans="2:10" s="95" customFormat="1" ht="12">
      <c r="B4" s="107"/>
      <c r="C4" s="231"/>
      <c r="D4" s="231"/>
      <c r="E4" s="231"/>
      <c r="F4" s="231"/>
      <c r="G4" s="107"/>
      <c r="H4" s="107"/>
      <c r="I4" s="107"/>
      <c r="J4" s="210"/>
    </row>
    <row r="5" spans="2:10" s="95" customFormat="1" ht="12" customHeight="1" thickBot="1">
      <c r="B5" s="109" t="s">
        <v>78</v>
      </c>
      <c r="C5" s="107"/>
      <c r="D5" s="107"/>
      <c r="E5" s="107"/>
      <c r="F5" s="107"/>
      <c r="G5" s="107"/>
      <c r="H5" s="107"/>
      <c r="I5" s="110" t="s">
        <v>92</v>
      </c>
      <c r="J5" s="210"/>
    </row>
    <row r="6" spans="2:10" s="96" customFormat="1" ht="12" customHeight="1">
      <c r="B6" s="232" t="s">
        <v>79</v>
      </c>
      <c r="C6" s="234" t="s">
        <v>80</v>
      </c>
      <c r="D6" s="236" t="s">
        <v>102</v>
      </c>
      <c r="E6" s="236" t="s">
        <v>103</v>
      </c>
      <c r="F6" s="240" t="s">
        <v>162</v>
      </c>
      <c r="G6" s="236" t="s">
        <v>161</v>
      </c>
      <c r="H6" s="236" t="s">
        <v>160</v>
      </c>
      <c r="I6" s="238" t="s">
        <v>157</v>
      </c>
      <c r="J6" s="211"/>
    </row>
    <row r="7" spans="2:10" s="96" customFormat="1" ht="27" customHeight="1">
      <c r="B7" s="233"/>
      <c r="C7" s="235"/>
      <c r="D7" s="237"/>
      <c r="E7" s="237"/>
      <c r="F7" s="241"/>
      <c r="G7" s="237"/>
      <c r="H7" s="237"/>
      <c r="I7" s="239"/>
      <c r="J7" s="211"/>
    </row>
    <row r="8" spans="2:10" s="96" customFormat="1" ht="12" customHeight="1" thickBot="1">
      <c r="B8" s="145" t="s">
        <v>81</v>
      </c>
      <c r="C8" s="145" t="s">
        <v>82</v>
      </c>
      <c r="D8" s="182">
        <v>1</v>
      </c>
      <c r="E8" s="182" t="s">
        <v>83</v>
      </c>
      <c r="F8" s="182">
        <v>3</v>
      </c>
      <c r="G8" s="183" t="s">
        <v>84</v>
      </c>
      <c r="H8" s="183" t="s">
        <v>85</v>
      </c>
      <c r="I8" s="184" t="s">
        <v>89</v>
      </c>
      <c r="J8" s="211"/>
    </row>
    <row r="9" spans="2:17" s="95" customFormat="1" ht="14.25" customHeight="1" thickTop="1">
      <c r="B9" s="143"/>
      <c r="C9" s="144" t="s">
        <v>91</v>
      </c>
      <c r="D9" s="176">
        <f>SUM(D10:D61)</f>
        <v>20048007</v>
      </c>
      <c r="E9" s="176">
        <f>SUM(E10:E61)</f>
        <v>20656757</v>
      </c>
      <c r="F9" s="176">
        <f>SUM(F10:F61)</f>
        <v>5063359</v>
      </c>
      <c r="G9" s="176">
        <f>SUM(G10:G61)</f>
        <v>5445082</v>
      </c>
      <c r="H9" s="176">
        <f>SUM(H10:H61)</f>
        <v>5296791.659819998</v>
      </c>
      <c r="I9" s="181">
        <f>+H9/G9</f>
        <v>0.9727661878774273</v>
      </c>
      <c r="J9" s="212"/>
      <c r="K9" s="180"/>
      <c r="N9" s="170"/>
      <c r="O9" s="170"/>
      <c r="P9" s="170"/>
      <c r="Q9" s="170"/>
    </row>
    <row r="10" spans="1:17" ht="12" customHeight="1">
      <c r="A10" s="166"/>
      <c r="B10" s="167">
        <v>1</v>
      </c>
      <c r="C10" s="168" t="s">
        <v>107</v>
      </c>
      <c r="D10" s="178">
        <v>11596</v>
      </c>
      <c r="E10" s="178">
        <v>12540</v>
      </c>
      <c r="F10" s="178">
        <v>2920</v>
      </c>
      <c r="G10" s="178">
        <v>3410</v>
      </c>
      <c r="H10" s="178">
        <v>3862.4193399999995</v>
      </c>
      <c r="I10" s="177">
        <f aca="true" t="shared" si="0" ref="I10:I60">+H10/G10</f>
        <v>1.132674293255132</v>
      </c>
      <c r="J10" s="213"/>
      <c r="K10" s="170"/>
      <c r="N10" s="170"/>
      <c r="O10" s="170"/>
      <c r="P10" s="170"/>
      <c r="Q10" s="170"/>
    </row>
    <row r="11" spans="1:17" ht="12" customHeight="1">
      <c r="A11" s="166"/>
      <c r="B11" s="167">
        <v>2</v>
      </c>
      <c r="C11" s="168" t="s">
        <v>108</v>
      </c>
      <c r="D11" s="178">
        <v>74806</v>
      </c>
      <c r="E11" s="178">
        <v>77589</v>
      </c>
      <c r="F11" s="178">
        <v>14015</v>
      </c>
      <c r="G11" s="178">
        <v>14873</v>
      </c>
      <c r="H11" s="178">
        <v>14517.10633000001</v>
      </c>
      <c r="I11" s="177">
        <f t="shared" si="0"/>
        <v>0.9760711578027305</v>
      </c>
      <c r="J11" s="213"/>
      <c r="K11" s="170"/>
      <c r="N11" s="170"/>
      <c r="O11" s="170"/>
      <c r="P11" s="170"/>
      <c r="Q11" s="170"/>
    </row>
    <row r="12" spans="1:17" ht="12" customHeight="1">
      <c r="A12" s="166"/>
      <c r="B12" s="167">
        <v>3</v>
      </c>
      <c r="C12" s="168" t="s">
        <v>109</v>
      </c>
      <c r="D12" s="178">
        <v>163450</v>
      </c>
      <c r="E12" s="178">
        <v>171450</v>
      </c>
      <c r="F12" s="178">
        <v>27400</v>
      </c>
      <c r="G12" s="178">
        <v>27516</v>
      </c>
      <c r="H12" s="178">
        <v>28930.872199999998</v>
      </c>
      <c r="I12" s="177">
        <f t="shared" si="0"/>
        <v>1.0514199811019043</v>
      </c>
      <c r="J12" s="213"/>
      <c r="K12" s="170"/>
      <c r="N12" s="170"/>
      <c r="O12" s="170"/>
      <c r="P12" s="170"/>
      <c r="Q12" s="170"/>
    </row>
    <row r="13" spans="1:17" ht="12" customHeight="1">
      <c r="A13" s="166"/>
      <c r="B13" s="167">
        <v>4</v>
      </c>
      <c r="C13" s="168" t="s">
        <v>86</v>
      </c>
      <c r="D13" s="178">
        <v>63672</v>
      </c>
      <c r="E13" s="178">
        <v>77870</v>
      </c>
      <c r="F13" s="178">
        <v>17862</v>
      </c>
      <c r="G13" s="178">
        <v>22760</v>
      </c>
      <c r="H13" s="178">
        <v>21973.720780000003</v>
      </c>
      <c r="I13" s="177">
        <f t="shared" si="0"/>
        <v>0.9654534613356768</v>
      </c>
      <c r="J13" s="213"/>
      <c r="K13" s="170"/>
      <c r="N13" s="170"/>
      <c r="O13" s="170"/>
      <c r="P13" s="170"/>
      <c r="Q13" s="170"/>
    </row>
    <row r="14" spans="1:17" ht="12" customHeight="1">
      <c r="A14" s="166"/>
      <c r="B14" s="167">
        <v>5</v>
      </c>
      <c r="C14" s="168" t="s">
        <v>110</v>
      </c>
      <c r="D14" s="178">
        <v>11400</v>
      </c>
      <c r="E14" s="178">
        <v>12855</v>
      </c>
      <c r="F14" s="178">
        <v>3100</v>
      </c>
      <c r="G14" s="178">
        <v>3585</v>
      </c>
      <c r="H14" s="178">
        <v>3145.367379999998</v>
      </c>
      <c r="I14" s="177">
        <f t="shared" si="0"/>
        <v>0.8773688647140859</v>
      </c>
      <c r="J14" s="213"/>
      <c r="K14" s="170"/>
      <c r="N14" s="170"/>
      <c r="O14" s="170"/>
      <c r="P14" s="170"/>
      <c r="Q14" s="170"/>
    </row>
    <row r="15" spans="1:17" ht="12" customHeight="1">
      <c r="A15" s="166"/>
      <c r="B15" s="167">
        <v>6</v>
      </c>
      <c r="C15" s="168" t="s">
        <v>111</v>
      </c>
      <c r="D15" s="178">
        <v>4308</v>
      </c>
      <c r="E15" s="178">
        <v>4792</v>
      </c>
      <c r="F15" s="178">
        <v>1141</v>
      </c>
      <c r="G15" s="178">
        <v>1141</v>
      </c>
      <c r="H15" s="178">
        <v>1111.7270000000003</v>
      </c>
      <c r="I15" s="177">
        <f t="shared" si="0"/>
        <v>0.9743444347063982</v>
      </c>
      <c r="J15" s="213"/>
      <c r="K15" s="170"/>
      <c r="N15" s="170"/>
      <c r="O15" s="170"/>
      <c r="P15" s="170"/>
      <c r="Q15" s="170"/>
    </row>
    <row r="16" spans="1:17" ht="12" customHeight="1">
      <c r="A16" s="166"/>
      <c r="B16" s="167">
        <v>7</v>
      </c>
      <c r="C16" s="168" t="s">
        <v>112</v>
      </c>
      <c r="D16" s="178">
        <v>167000</v>
      </c>
      <c r="E16" s="178">
        <v>195700</v>
      </c>
      <c r="F16" s="178">
        <v>42000</v>
      </c>
      <c r="G16" s="178">
        <v>53100</v>
      </c>
      <c r="H16" s="178">
        <v>54024.539000000004</v>
      </c>
      <c r="I16" s="177">
        <f t="shared" si="0"/>
        <v>1.0174112806026365</v>
      </c>
      <c r="J16" s="213"/>
      <c r="K16" s="170"/>
      <c r="N16" s="170"/>
      <c r="O16" s="170"/>
      <c r="P16" s="170"/>
      <c r="Q16" s="170"/>
    </row>
    <row r="17" spans="1:17" ht="12" customHeight="1">
      <c r="A17" s="166"/>
      <c r="B17" s="167">
        <v>8</v>
      </c>
      <c r="C17" s="168" t="s">
        <v>113</v>
      </c>
      <c r="D17" s="178">
        <v>33902</v>
      </c>
      <c r="E17" s="178">
        <v>34902</v>
      </c>
      <c r="F17" s="178">
        <v>9300</v>
      </c>
      <c r="G17" s="178">
        <v>9300</v>
      </c>
      <c r="H17" s="178">
        <v>8847.119000000002</v>
      </c>
      <c r="I17" s="177">
        <f t="shared" si="0"/>
        <v>0.9513031182795701</v>
      </c>
      <c r="J17" s="213"/>
      <c r="K17" s="170"/>
      <c r="N17" s="170"/>
      <c r="O17" s="170"/>
      <c r="P17" s="170"/>
      <c r="Q17" s="170"/>
    </row>
    <row r="18" spans="1:17" ht="12" customHeight="1">
      <c r="A18" s="166"/>
      <c r="B18" s="167">
        <v>9</v>
      </c>
      <c r="C18" s="168" t="s">
        <v>114</v>
      </c>
      <c r="D18" s="178">
        <v>6751</v>
      </c>
      <c r="E18" s="178">
        <v>6751</v>
      </c>
      <c r="F18" s="178">
        <v>1750</v>
      </c>
      <c r="G18" s="178">
        <v>1750</v>
      </c>
      <c r="H18" s="178">
        <v>1630.433</v>
      </c>
      <c r="I18" s="177">
        <f t="shared" si="0"/>
        <v>0.931676</v>
      </c>
      <c r="J18" s="213"/>
      <c r="K18" s="170"/>
      <c r="N18" s="170"/>
      <c r="O18" s="170"/>
      <c r="P18" s="170"/>
      <c r="Q18" s="170"/>
    </row>
    <row r="19" spans="1:17" ht="25.5" customHeight="1">
      <c r="A19" s="166"/>
      <c r="B19" s="167">
        <v>10</v>
      </c>
      <c r="C19" s="179" t="s">
        <v>115</v>
      </c>
      <c r="D19" s="178">
        <v>10682</v>
      </c>
      <c r="E19" s="178">
        <v>11682</v>
      </c>
      <c r="F19" s="178">
        <v>2900</v>
      </c>
      <c r="G19" s="178">
        <v>3200</v>
      </c>
      <c r="H19" s="178">
        <v>3216.1926099999982</v>
      </c>
      <c r="I19" s="177">
        <f t="shared" si="0"/>
        <v>1.0050601906249994</v>
      </c>
      <c r="J19" s="213"/>
      <c r="K19" s="170"/>
      <c r="N19" s="170"/>
      <c r="O19" s="170"/>
      <c r="P19" s="170"/>
      <c r="Q19" s="170"/>
    </row>
    <row r="20" spans="1:17" ht="12" customHeight="1">
      <c r="A20" s="166"/>
      <c r="B20" s="167">
        <v>11</v>
      </c>
      <c r="C20" s="168" t="s">
        <v>116</v>
      </c>
      <c r="D20" s="178">
        <v>7286</v>
      </c>
      <c r="E20" s="178">
        <v>7286</v>
      </c>
      <c r="F20" s="178">
        <v>1860</v>
      </c>
      <c r="G20" s="178">
        <v>1860</v>
      </c>
      <c r="H20" s="178">
        <v>1799.4869999999996</v>
      </c>
      <c r="I20" s="177">
        <f t="shared" si="0"/>
        <v>0.9674661290322578</v>
      </c>
      <c r="J20" s="213"/>
      <c r="K20" s="170"/>
      <c r="N20" s="170"/>
      <c r="O20" s="170"/>
      <c r="P20" s="170"/>
      <c r="Q20" s="170"/>
    </row>
    <row r="21" spans="1:17" ht="12" customHeight="1">
      <c r="A21" s="166"/>
      <c r="B21" s="167">
        <v>13</v>
      </c>
      <c r="C21" s="168" t="s">
        <v>117</v>
      </c>
      <c r="D21" s="178">
        <v>192350</v>
      </c>
      <c r="E21" s="178">
        <v>193090</v>
      </c>
      <c r="F21" s="178">
        <v>47897</v>
      </c>
      <c r="G21" s="178">
        <v>44907</v>
      </c>
      <c r="H21" s="178">
        <v>41926.62117</v>
      </c>
      <c r="I21" s="177">
        <f t="shared" si="0"/>
        <v>0.9336321992117042</v>
      </c>
      <c r="J21" s="213"/>
      <c r="K21" s="170"/>
      <c r="N21" s="170"/>
      <c r="O21" s="170"/>
      <c r="P21" s="170"/>
      <c r="Q21" s="170"/>
    </row>
    <row r="22" spans="1:17" ht="12" customHeight="1">
      <c r="A22" s="166"/>
      <c r="B22" s="167">
        <v>14</v>
      </c>
      <c r="C22" s="168" t="s">
        <v>118</v>
      </c>
      <c r="D22" s="178">
        <v>300000</v>
      </c>
      <c r="E22" s="178">
        <v>320000</v>
      </c>
      <c r="F22" s="178">
        <v>80200</v>
      </c>
      <c r="G22" s="178">
        <v>91130</v>
      </c>
      <c r="H22" s="178">
        <v>86069.99247999999</v>
      </c>
      <c r="I22" s="177">
        <f t="shared" si="0"/>
        <v>0.9444748434105124</v>
      </c>
      <c r="J22" s="213"/>
      <c r="K22" s="170"/>
      <c r="N22" s="170"/>
      <c r="O22" s="170"/>
      <c r="P22" s="170"/>
      <c r="Q22" s="170"/>
    </row>
    <row r="23" spans="1:17" ht="12" customHeight="1">
      <c r="A23" s="166"/>
      <c r="B23" s="167">
        <v>15</v>
      </c>
      <c r="C23" s="168" t="s">
        <v>119</v>
      </c>
      <c r="D23" s="178">
        <v>80831</v>
      </c>
      <c r="E23" s="178">
        <v>80831</v>
      </c>
      <c r="F23" s="178">
        <v>19850</v>
      </c>
      <c r="G23" s="178">
        <v>19850</v>
      </c>
      <c r="H23" s="178">
        <v>20015.889239999997</v>
      </c>
      <c r="I23" s="177">
        <f t="shared" si="0"/>
        <v>1.008357140554156</v>
      </c>
      <c r="J23" s="213"/>
      <c r="K23" s="170"/>
      <c r="N23" s="170"/>
      <c r="O23" s="170"/>
      <c r="P23" s="170"/>
      <c r="Q23" s="170"/>
    </row>
    <row r="24" spans="1:17" ht="12" customHeight="1">
      <c r="A24" s="166"/>
      <c r="B24" s="167">
        <v>16</v>
      </c>
      <c r="C24" s="168" t="s">
        <v>120</v>
      </c>
      <c r="D24" s="178">
        <v>1849000</v>
      </c>
      <c r="E24" s="178">
        <v>1965707</v>
      </c>
      <c r="F24" s="178">
        <v>463428</v>
      </c>
      <c r="G24" s="178">
        <v>527747</v>
      </c>
      <c r="H24" s="178">
        <v>518973.09739999997</v>
      </c>
      <c r="I24" s="177">
        <f t="shared" si="0"/>
        <v>0.9833747939827228</v>
      </c>
      <c r="J24" s="213"/>
      <c r="K24" s="170"/>
      <c r="N24" s="170"/>
      <c r="O24" s="170"/>
      <c r="P24" s="170"/>
      <c r="Q24" s="170"/>
    </row>
    <row r="25" spans="1:17" ht="12" customHeight="1">
      <c r="A25" s="166"/>
      <c r="B25" s="167">
        <v>17</v>
      </c>
      <c r="C25" s="168" t="s">
        <v>121</v>
      </c>
      <c r="D25" s="178">
        <v>1370000</v>
      </c>
      <c r="E25" s="178">
        <v>1794908</v>
      </c>
      <c r="F25" s="178">
        <v>361001</v>
      </c>
      <c r="G25" s="178">
        <v>466860</v>
      </c>
      <c r="H25" s="178">
        <v>490024.22936999984</v>
      </c>
      <c r="I25" s="177">
        <f t="shared" si="0"/>
        <v>1.0496170787173882</v>
      </c>
      <c r="J25" s="213"/>
      <c r="K25" s="170"/>
      <c r="N25" s="170"/>
      <c r="O25" s="170"/>
      <c r="P25" s="170"/>
      <c r="Q25" s="170"/>
    </row>
    <row r="26" spans="1:17" ht="12" customHeight="1">
      <c r="A26" s="166"/>
      <c r="B26" s="167">
        <v>18</v>
      </c>
      <c r="C26" s="168" t="s">
        <v>122</v>
      </c>
      <c r="D26" s="178">
        <v>3688008</v>
      </c>
      <c r="E26" s="178">
        <v>3667090</v>
      </c>
      <c r="F26" s="178">
        <v>879632</v>
      </c>
      <c r="G26" s="178">
        <v>872520</v>
      </c>
      <c r="H26" s="178">
        <v>890219.8119299999</v>
      </c>
      <c r="I26" s="177">
        <f t="shared" si="0"/>
        <v>1.0202858523930682</v>
      </c>
      <c r="J26" s="213"/>
      <c r="K26" s="170"/>
      <c r="N26" s="170"/>
      <c r="O26" s="170"/>
      <c r="P26" s="170"/>
      <c r="Q26" s="170"/>
    </row>
    <row r="27" spans="1:17" ht="12" customHeight="1">
      <c r="A27" s="166"/>
      <c r="B27" s="167">
        <v>19</v>
      </c>
      <c r="C27" s="168" t="s">
        <v>123</v>
      </c>
      <c r="D27" s="178">
        <v>6965092</v>
      </c>
      <c r="E27" s="178">
        <v>7291796</v>
      </c>
      <c r="F27" s="178">
        <v>1821333</v>
      </c>
      <c r="G27" s="178">
        <v>1948585</v>
      </c>
      <c r="H27" s="178">
        <v>1871629.0429300005</v>
      </c>
      <c r="I27" s="177">
        <f t="shared" si="0"/>
        <v>0.9605067487073956</v>
      </c>
      <c r="J27" s="213"/>
      <c r="K27" s="170"/>
      <c r="N27" s="170"/>
      <c r="O27" s="170"/>
      <c r="P27" s="170"/>
      <c r="Q27" s="170"/>
    </row>
    <row r="28" spans="1:17" ht="26.25">
      <c r="A28" s="166"/>
      <c r="B28" s="167">
        <v>20</v>
      </c>
      <c r="C28" s="168" t="s">
        <v>124</v>
      </c>
      <c r="D28" s="178">
        <v>210000</v>
      </c>
      <c r="E28" s="178">
        <v>231953</v>
      </c>
      <c r="F28" s="178">
        <v>53000</v>
      </c>
      <c r="G28" s="178">
        <v>57000</v>
      </c>
      <c r="H28" s="178">
        <v>55148.445519999994</v>
      </c>
      <c r="I28" s="177">
        <f t="shared" si="0"/>
        <v>0.9675165880701754</v>
      </c>
      <c r="J28" s="213"/>
      <c r="K28" s="170"/>
      <c r="N28" s="170"/>
      <c r="O28" s="170"/>
      <c r="P28" s="170"/>
      <c r="Q28" s="170"/>
    </row>
    <row r="29" spans="1:17" ht="12" customHeight="1">
      <c r="A29" s="166"/>
      <c r="B29" s="167">
        <v>21</v>
      </c>
      <c r="C29" s="168" t="s">
        <v>125</v>
      </c>
      <c r="D29" s="178">
        <v>6221</v>
      </c>
      <c r="E29" s="178">
        <v>6521</v>
      </c>
      <c r="F29" s="178">
        <v>1500</v>
      </c>
      <c r="G29" s="178">
        <v>1500</v>
      </c>
      <c r="H29" s="178">
        <v>1436.2307000000005</v>
      </c>
      <c r="I29" s="177">
        <f t="shared" si="0"/>
        <v>0.9574871333333337</v>
      </c>
      <c r="J29" s="213"/>
      <c r="K29" s="170"/>
      <c r="N29" s="170"/>
      <c r="O29" s="170"/>
      <c r="P29" s="170"/>
      <c r="Q29" s="170"/>
    </row>
    <row r="30" spans="1:17" ht="12" customHeight="1">
      <c r="A30" s="166"/>
      <c r="B30" s="167">
        <v>22</v>
      </c>
      <c r="C30" s="168" t="s">
        <v>126</v>
      </c>
      <c r="D30" s="178">
        <v>460509</v>
      </c>
      <c r="E30" s="178">
        <v>506546</v>
      </c>
      <c r="F30" s="178">
        <v>115000</v>
      </c>
      <c r="G30" s="178">
        <v>142257</v>
      </c>
      <c r="H30" s="178">
        <v>131069.92327000003</v>
      </c>
      <c r="I30" s="177">
        <f t="shared" si="0"/>
        <v>0.9213600966560522</v>
      </c>
      <c r="J30" s="213"/>
      <c r="K30" s="170"/>
      <c r="N30" s="170"/>
      <c r="O30" s="170"/>
      <c r="P30" s="170"/>
      <c r="Q30" s="170"/>
    </row>
    <row r="31" spans="1:17" ht="12" customHeight="1">
      <c r="A31" s="166"/>
      <c r="B31" s="167">
        <v>23</v>
      </c>
      <c r="C31" s="168" t="s">
        <v>127</v>
      </c>
      <c r="D31" s="178">
        <v>158000</v>
      </c>
      <c r="E31" s="178">
        <v>140224</v>
      </c>
      <c r="F31" s="178">
        <v>40793</v>
      </c>
      <c r="G31" s="178">
        <v>34315</v>
      </c>
      <c r="H31" s="178">
        <v>36629.67755000001</v>
      </c>
      <c r="I31" s="177">
        <f t="shared" si="0"/>
        <v>1.0674538117441355</v>
      </c>
      <c r="J31" s="213"/>
      <c r="K31" s="170"/>
      <c r="N31" s="170"/>
      <c r="O31" s="170"/>
      <c r="P31" s="170"/>
      <c r="Q31" s="170"/>
    </row>
    <row r="32" spans="1:17" ht="12" customHeight="1">
      <c r="A32" s="166"/>
      <c r="B32" s="167">
        <v>24</v>
      </c>
      <c r="C32" s="168" t="s">
        <v>128</v>
      </c>
      <c r="D32" s="178">
        <v>28450</v>
      </c>
      <c r="E32" s="178">
        <v>18027</v>
      </c>
      <c r="F32" s="178">
        <v>7366</v>
      </c>
      <c r="G32" s="178">
        <v>5106</v>
      </c>
      <c r="H32" s="178">
        <v>4191.3038</v>
      </c>
      <c r="I32" s="177">
        <f t="shared" si="0"/>
        <v>0.8208585585585585</v>
      </c>
      <c r="J32" s="213"/>
      <c r="K32" s="170"/>
      <c r="N32" s="170"/>
      <c r="O32" s="170"/>
      <c r="P32" s="170"/>
      <c r="Q32" s="170"/>
    </row>
    <row r="33" spans="1:17" ht="12" customHeight="1">
      <c r="A33" s="166"/>
      <c r="B33" s="167">
        <v>25</v>
      </c>
      <c r="C33" s="168" t="s">
        <v>129</v>
      </c>
      <c r="D33" s="178">
        <v>300220</v>
      </c>
      <c r="E33" s="178">
        <v>354332</v>
      </c>
      <c r="F33" s="178">
        <v>109026</v>
      </c>
      <c r="G33" s="178">
        <v>125026</v>
      </c>
      <c r="H33" s="178">
        <v>112547.46973999997</v>
      </c>
      <c r="I33" s="177">
        <f t="shared" si="0"/>
        <v>0.9001925178762815</v>
      </c>
      <c r="J33" s="213"/>
      <c r="K33" s="170"/>
      <c r="N33" s="170"/>
      <c r="O33" s="170"/>
      <c r="P33" s="170"/>
      <c r="Q33" s="170"/>
    </row>
    <row r="34" spans="1:17" ht="12" customHeight="1">
      <c r="A34" s="166"/>
      <c r="B34" s="167">
        <v>26</v>
      </c>
      <c r="C34" s="168" t="s">
        <v>87</v>
      </c>
      <c r="D34" s="178">
        <v>740200</v>
      </c>
      <c r="E34" s="178">
        <v>790808</v>
      </c>
      <c r="F34" s="178">
        <v>185050</v>
      </c>
      <c r="G34" s="178">
        <v>202698</v>
      </c>
      <c r="H34" s="178">
        <v>198709.11809999996</v>
      </c>
      <c r="I34" s="177">
        <f t="shared" si="0"/>
        <v>0.980321059408578</v>
      </c>
      <c r="J34" s="213"/>
      <c r="K34" s="170"/>
      <c r="N34" s="170"/>
      <c r="O34" s="170"/>
      <c r="P34" s="170"/>
      <c r="Q34" s="170"/>
    </row>
    <row r="35" spans="1:17" ht="12" customHeight="1">
      <c r="A35" s="166"/>
      <c r="B35" s="167">
        <v>27</v>
      </c>
      <c r="C35" s="168" t="s">
        <v>93</v>
      </c>
      <c r="D35" s="178">
        <v>12139</v>
      </c>
      <c r="E35" s="178">
        <v>12441</v>
      </c>
      <c r="F35" s="178">
        <v>3200</v>
      </c>
      <c r="G35" s="178">
        <v>3200</v>
      </c>
      <c r="H35" s="178">
        <v>3050.8410000000003</v>
      </c>
      <c r="I35" s="177">
        <f t="shared" si="0"/>
        <v>0.9533878125000002</v>
      </c>
      <c r="J35" s="213"/>
      <c r="K35" s="170"/>
      <c r="N35" s="170"/>
      <c r="O35" s="170"/>
      <c r="P35" s="170"/>
      <c r="Q35" s="170"/>
    </row>
    <row r="36" spans="1:17" ht="12" customHeight="1">
      <c r="A36" s="166"/>
      <c r="B36" s="167">
        <v>28</v>
      </c>
      <c r="C36" s="168" t="s">
        <v>130</v>
      </c>
      <c r="D36" s="178">
        <v>6854</v>
      </c>
      <c r="E36" s="178">
        <v>8454</v>
      </c>
      <c r="F36" s="178">
        <v>1436</v>
      </c>
      <c r="G36" s="178">
        <v>1436</v>
      </c>
      <c r="H36" s="178">
        <v>1535.5597300000004</v>
      </c>
      <c r="I36" s="177">
        <f t="shared" si="0"/>
        <v>1.069331288300836</v>
      </c>
      <c r="J36" s="213"/>
      <c r="K36" s="170"/>
      <c r="N36" s="170"/>
      <c r="O36" s="170"/>
      <c r="P36" s="170"/>
      <c r="Q36" s="170"/>
    </row>
    <row r="37" spans="1:17" ht="12" customHeight="1">
      <c r="A37" s="166"/>
      <c r="B37" s="167">
        <v>29</v>
      </c>
      <c r="C37" s="171" t="s">
        <v>131</v>
      </c>
      <c r="D37" s="178">
        <v>608373</v>
      </c>
      <c r="E37" s="178">
        <v>823183</v>
      </c>
      <c r="F37" s="178">
        <v>158595</v>
      </c>
      <c r="G37" s="178">
        <v>231245</v>
      </c>
      <c r="H37" s="178">
        <v>243815.51973000012</v>
      </c>
      <c r="I37" s="177">
        <f t="shared" si="0"/>
        <v>1.0543601795930728</v>
      </c>
      <c r="J37" s="213"/>
      <c r="K37" s="170"/>
      <c r="N37" s="170"/>
      <c r="O37" s="170"/>
      <c r="P37" s="170"/>
      <c r="Q37" s="170"/>
    </row>
    <row r="38" spans="1:17" ht="12" customHeight="1">
      <c r="A38" s="166"/>
      <c r="B38" s="167">
        <v>30</v>
      </c>
      <c r="C38" s="168" t="s">
        <v>132</v>
      </c>
      <c r="D38" s="178">
        <v>9464</v>
      </c>
      <c r="E38" s="178">
        <v>9464</v>
      </c>
      <c r="F38" s="178">
        <v>2348</v>
      </c>
      <c r="G38" s="178">
        <v>2348</v>
      </c>
      <c r="H38" s="178">
        <v>1964.8829999999998</v>
      </c>
      <c r="I38" s="177">
        <f t="shared" si="0"/>
        <v>0.8368326235093696</v>
      </c>
      <c r="J38" s="213"/>
      <c r="K38" s="170"/>
      <c r="N38" s="170"/>
      <c r="O38" s="170"/>
      <c r="P38" s="170"/>
      <c r="Q38" s="170"/>
    </row>
    <row r="39" spans="1:17" ht="12" customHeight="1">
      <c r="A39" s="166"/>
      <c r="B39" s="167">
        <v>31</v>
      </c>
      <c r="C39" s="168" t="s">
        <v>133</v>
      </c>
      <c r="D39" s="178">
        <v>861600</v>
      </c>
      <c r="E39" s="178">
        <v>871600</v>
      </c>
      <c r="F39" s="178">
        <v>219900</v>
      </c>
      <c r="G39" s="178">
        <v>229900</v>
      </c>
      <c r="H39" s="178">
        <v>226263.37814000004</v>
      </c>
      <c r="I39" s="177">
        <f t="shared" si="0"/>
        <v>0.9841817230969989</v>
      </c>
      <c r="J39" s="213"/>
      <c r="K39" s="170"/>
      <c r="N39" s="170"/>
      <c r="O39" s="170"/>
      <c r="P39" s="170"/>
      <c r="Q39" s="170"/>
    </row>
    <row r="40" spans="1:17" ht="12" customHeight="1">
      <c r="A40" s="166"/>
      <c r="B40" s="167">
        <v>32</v>
      </c>
      <c r="C40" s="168" t="s">
        <v>134</v>
      </c>
      <c r="D40" s="178">
        <v>133000</v>
      </c>
      <c r="E40" s="178">
        <v>141000</v>
      </c>
      <c r="F40" s="178">
        <v>34300</v>
      </c>
      <c r="G40" s="178">
        <v>36800</v>
      </c>
      <c r="H40" s="178">
        <v>35600.46480999999</v>
      </c>
      <c r="I40" s="177">
        <f t="shared" si="0"/>
        <v>0.9674039350543475</v>
      </c>
      <c r="J40" s="213"/>
      <c r="K40" s="170"/>
      <c r="N40" s="170"/>
      <c r="O40" s="170"/>
      <c r="P40" s="170"/>
      <c r="Q40" s="170"/>
    </row>
    <row r="41" spans="1:17" ht="12" customHeight="1">
      <c r="A41" s="166"/>
      <c r="B41" s="167">
        <v>33</v>
      </c>
      <c r="C41" s="168" t="s">
        <v>135</v>
      </c>
      <c r="D41" s="178">
        <v>122402</v>
      </c>
      <c r="E41" s="178">
        <v>126402</v>
      </c>
      <c r="F41" s="178">
        <v>30990</v>
      </c>
      <c r="G41" s="178">
        <v>32225</v>
      </c>
      <c r="H41" s="178">
        <v>32233.94687</v>
      </c>
      <c r="I41" s="177">
        <f t="shared" si="0"/>
        <v>1.0002776375484872</v>
      </c>
      <c r="J41" s="213"/>
      <c r="K41" s="170"/>
      <c r="N41" s="170"/>
      <c r="O41" s="170"/>
      <c r="P41" s="170"/>
      <c r="Q41" s="170"/>
    </row>
    <row r="42" spans="1:17" ht="12" customHeight="1">
      <c r="A42" s="166"/>
      <c r="B42" s="167">
        <v>34</v>
      </c>
      <c r="C42" s="168" t="s">
        <v>136</v>
      </c>
      <c r="D42" s="178">
        <v>185000</v>
      </c>
      <c r="E42" s="178">
        <v>188300</v>
      </c>
      <c r="F42" s="178">
        <v>47400</v>
      </c>
      <c r="G42" s="178">
        <v>49800</v>
      </c>
      <c r="H42" s="178">
        <v>49039.703380000006</v>
      </c>
      <c r="I42" s="177">
        <f t="shared" si="0"/>
        <v>0.9847329995983937</v>
      </c>
      <c r="J42" s="213"/>
      <c r="K42" s="170"/>
      <c r="N42" s="170"/>
      <c r="O42" s="170"/>
      <c r="P42" s="170"/>
      <c r="Q42" s="170"/>
    </row>
    <row r="43" spans="1:17" ht="12" customHeight="1">
      <c r="A43" s="166"/>
      <c r="B43" s="167">
        <v>35</v>
      </c>
      <c r="C43" s="168" t="s">
        <v>137</v>
      </c>
      <c r="D43" s="178">
        <v>66210</v>
      </c>
      <c r="E43" s="178">
        <v>68410</v>
      </c>
      <c r="F43" s="178">
        <v>17243</v>
      </c>
      <c r="G43" s="178">
        <v>18997</v>
      </c>
      <c r="H43" s="178">
        <v>17193.18456</v>
      </c>
      <c r="I43" s="177">
        <f t="shared" si="0"/>
        <v>0.9050473527399063</v>
      </c>
      <c r="J43" s="213"/>
      <c r="K43" s="170"/>
      <c r="N43" s="170"/>
      <c r="O43" s="170"/>
      <c r="P43" s="170"/>
      <c r="Q43" s="170"/>
    </row>
    <row r="44" spans="1:17" ht="24" customHeight="1">
      <c r="A44" s="166"/>
      <c r="B44" s="167">
        <v>36</v>
      </c>
      <c r="C44" s="168" t="s">
        <v>138</v>
      </c>
      <c r="D44" s="178">
        <v>13790</v>
      </c>
      <c r="E44" s="178">
        <v>15590</v>
      </c>
      <c r="F44" s="178">
        <v>3967</v>
      </c>
      <c r="G44" s="178">
        <v>3967</v>
      </c>
      <c r="H44" s="178">
        <v>3977.157000000001</v>
      </c>
      <c r="I44" s="177">
        <f t="shared" si="0"/>
        <v>1.002560373077893</v>
      </c>
      <c r="J44" s="213"/>
      <c r="K44" s="170"/>
      <c r="N44" s="170"/>
      <c r="O44" s="170"/>
      <c r="P44" s="170"/>
      <c r="Q44" s="170"/>
    </row>
    <row r="45" spans="1:17" ht="12" customHeight="1">
      <c r="A45" s="166"/>
      <c r="B45" s="167">
        <v>37</v>
      </c>
      <c r="C45" s="168" t="s">
        <v>139</v>
      </c>
      <c r="D45" s="178">
        <v>135959</v>
      </c>
      <c r="E45" s="178">
        <v>138961</v>
      </c>
      <c r="F45" s="178">
        <v>36090</v>
      </c>
      <c r="G45" s="178">
        <v>36092</v>
      </c>
      <c r="H45" s="178">
        <v>34608.638640000005</v>
      </c>
      <c r="I45" s="177">
        <f t="shared" si="0"/>
        <v>0.9589005497063062</v>
      </c>
      <c r="J45" s="213"/>
      <c r="K45" s="170"/>
      <c r="N45" s="170"/>
      <c r="O45" s="170"/>
      <c r="P45" s="170"/>
      <c r="Q45" s="170"/>
    </row>
    <row r="46" spans="1:17" ht="25.5" customHeight="1">
      <c r="A46" s="166"/>
      <c r="B46" s="167">
        <v>38</v>
      </c>
      <c r="C46" s="169" t="s">
        <v>140</v>
      </c>
      <c r="D46" s="178">
        <v>14124</v>
      </c>
      <c r="E46" s="178">
        <v>12624</v>
      </c>
      <c r="F46" s="178">
        <v>3530</v>
      </c>
      <c r="G46" s="178">
        <v>2589</v>
      </c>
      <c r="H46" s="178">
        <v>3610.8600000000006</v>
      </c>
      <c r="I46" s="177">
        <f t="shared" si="0"/>
        <v>1.3946929316338357</v>
      </c>
      <c r="J46" s="213"/>
      <c r="K46" s="170"/>
      <c r="N46" s="170"/>
      <c r="O46" s="170"/>
      <c r="P46" s="170"/>
      <c r="Q46" s="170"/>
    </row>
    <row r="47" spans="1:17" ht="39">
      <c r="A47" s="166"/>
      <c r="B47" s="167">
        <v>39</v>
      </c>
      <c r="C47" s="168" t="s">
        <v>141</v>
      </c>
      <c r="D47" s="178">
        <v>1451</v>
      </c>
      <c r="E47" s="178">
        <v>1251</v>
      </c>
      <c r="F47" s="178">
        <v>375</v>
      </c>
      <c r="G47" s="178">
        <v>275</v>
      </c>
      <c r="H47" s="178">
        <v>258.92575999999997</v>
      </c>
      <c r="I47" s="177">
        <f t="shared" si="0"/>
        <v>0.9415482181818181</v>
      </c>
      <c r="J47" s="214"/>
      <c r="K47" s="170"/>
      <c r="N47" s="170"/>
      <c r="O47" s="170"/>
      <c r="P47" s="170"/>
      <c r="Q47" s="170"/>
    </row>
    <row r="48" spans="1:17" ht="26.25">
      <c r="A48" s="166"/>
      <c r="B48" s="167">
        <v>40</v>
      </c>
      <c r="C48" s="168" t="s">
        <v>142</v>
      </c>
      <c r="D48" s="178">
        <v>10785</v>
      </c>
      <c r="E48" s="178">
        <v>10785</v>
      </c>
      <c r="F48" s="178">
        <v>2700</v>
      </c>
      <c r="G48" s="178">
        <v>2700</v>
      </c>
      <c r="H48" s="178">
        <v>2651.316850000001</v>
      </c>
      <c r="I48" s="177">
        <f t="shared" si="0"/>
        <v>0.9819692037037041</v>
      </c>
      <c r="J48" s="213"/>
      <c r="K48" s="170"/>
      <c r="N48" s="170"/>
      <c r="O48" s="170"/>
      <c r="P48" s="170"/>
      <c r="Q48" s="170"/>
    </row>
    <row r="49" spans="1:17" ht="12" customHeight="1">
      <c r="A49" s="166"/>
      <c r="B49" s="167">
        <v>41</v>
      </c>
      <c r="C49" s="168" t="s">
        <v>143</v>
      </c>
      <c r="D49" s="178">
        <v>5497</v>
      </c>
      <c r="E49" s="178">
        <v>6247</v>
      </c>
      <c r="F49" s="178">
        <v>1640</v>
      </c>
      <c r="G49" s="178">
        <v>1640</v>
      </c>
      <c r="H49" s="178">
        <v>1416.1027800000002</v>
      </c>
      <c r="I49" s="177">
        <f t="shared" si="0"/>
        <v>0.8634773048780489</v>
      </c>
      <c r="J49" s="213"/>
      <c r="K49" s="170"/>
      <c r="N49" s="170"/>
      <c r="O49" s="170"/>
      <c r="P49" s="170"/>
      <c r="Q49" s="170"/>
    </row>
    <row r="50" spans="1:17" ht="12" customHeight="1">
      <c r="A50" s="166"/>
      <c r="B50" s="167">
        <v>42</v>
      </c>
      <c r="C50" s="171" t="s">
        <v>144</v>
      </c>
      <c r="D50" s="178">
        <v>3300</v>
      </c>
      <c r="E50" s="178">
        <v>3500</v>
      </c>
      <c r="F50" s="178">
        <v>913</v>
      </c>
      <c r="G50" s="178">
        <v>1056</v>
      </c>
      <c r="H50" s="178">
        <v>859.0840900000003</v>
      </c>
      <c r="I50" s="177">
        <f t="shared" si="0"/>
        <v>0.8135266003787881</v>
      </c>
      <c r="J50" s="213"/>
      <c r="K50" s="170"/>
      <c r="N50" s="170"/>
      <c r="O50" s="170"/>
      <c r="P50" s="170"/>
      <c r="Q50" s="170"/>
    </row>
    <row r="51" spans="1:17" ht="12" customHeight="1">
      <c r="A51" s="166"/>
      <c r="B51" s="167">
        <v>43</v>
      </c>
      <c r="C51" s="168" t="s">
        <v>145</v>
      </c>
      <c r="D51" s="178">
        <v>12200</v>
      </c>
      <c r="E51" s="178">
        <v>12460</v>
      </c>
      <c r="F51" s="178">
        <v>3230</v>
      </c>
      <c r="G51" s="178">
        <v>3230</v>
      </c>
      <c r="H51" s="178">
        <v>3126.9230000000007</v>
      </c>
      <c r="I51" s="177">
        <f t="shared" si="0"/>
        <v>0.9680876160990715</v>
      </c>
      <c r="J51" s="213"/>
      <c r="K51" s="170"/>
      <c r="N51" s="170"/>
      <c r="O51" s="170"/>
      <c r="P51" s="170"/>
      <c r="Q51" s="170"/>
    </row>
    <row r="52" spans="1:17" ht="12.75">
      <c r="A52" s="166"/>
      <c r="B52" s="167">
        <v>44</v>
      </c>
      <c r="C52" s="168" t="s">
        <v>146</v>
      </c>
      <c r="D52" s="178">
        <v>5718</v>
      </c>
      <c r="E52" s="178">
        <v>5718</v>
      </c>
      <c r="F52" s="178">
        <v>1430</v>
      </c>
      <c r="G52" s="178">
        <v>1430</v>
      </c>
      <c r="H52" s="178">
        <v>1423.2595900000001</v>
      </c>
      <c r="I52" s="177">
        <f t="shared" si="0"/>
        <v>0.9952864265734267</v>
      </c>
      <c r="J52" s="213"/>
      <c r="K52" s="170"/>
      <c r="N52" s="170"/>
      <c r="O52" s="170"/>
      <c r="P52" s="170"/>
      <c r="Q52" s="170"/>
    </row>
    <row r="53" spans="1:17" ht="12" customHeight="1">
      <c r="A53" s="166"/>
      <c r="B53" s="167">
        <v>47</v>
      </c>
      <c r="C53" s="168" t="s">
        <v>147</v>
      </c>
      <c r="D53" s="178">
        <v>56731</v>
      </c>
      <c r="E53" s="178">
        <v>67821</v>
      </c>
      <c r="F53" s="178">
        <v>15921</v>
      </c>
      <c r="G53" s="178">
        <v>18008</v>
      </c>
      <c r="H53" s="178">
        <v>17481.078200000004</v>
      </c>
      <c r="I53" s="177">
        <f t="shared" si="0"/>
        <v>0.9707395713016439</v>
      </c>
      <c r="J53" s="213"/>
      <c r="K53" s="170"/>
      <c r="N53" s="170"/>
      <c r="O53" s="170"/>
      <c r="P53" s="170"/>
      <c r="Q53" s="170"/>
    </row>
    <row r="54" spans="1:17" ht="12" customHeight="1">
      <c r="A54" s="166"/>
      <c r="B54" s="167">
        <v>48</v>
      </c>
      <c r="C54" s="168" t="s">
        <v>148</v>
      </c>
      <c r="D54" s="178">
        <v>8000</v>
      </c>
      <c r="E54" s="178">
        <v>11000</v>
      </c>
      <c r="F54" s="178">
        <v>2208</v>
      </c>
      <c r="G54" s="178">
        <v>3968</v>
      </c>
      <c r="H54" s="178">
        <v>3687.384</v>
      </c>
      <c r="I54" s="177">
        <f t="shared" si="0"/>
        <v>0.9292802419354839</v>
      </c>
      <c r="J54" s="213"/>
      <c r="K54" s="170"/>
      <c r="N54" s="170"/>
      <c r="O54" s="170"/>
      <c r="P54" s="170"/>
      <c r="Q54" s="170"/>
    </row>
    <row r="55" spans="1:17" ht="27" customHeight="1">
      <c r="A55" s="166"/>
      <c r="B55" s="167">
        <v>50</v>
      </c>
      <c r="C55" s="168" t="s">
        <v>149</v>
      </c>
      <c r="D55" s="178">
        <v>2223</v>
      </c>
      <c r="E55" s="178">
        <v>2223</v>
      </c>
      <c r="F55" s="178">
        <v>605</v>
      </c>
      <c r="G55" s="178">
        <v>605</v>
      </c>
      <c r="H55" s="178">
        <v>587.577</v>
      </c>
      <c r="I55" s="177">
        <f t="shared" si="0"/>
        <v>0.971201652892562</v>
      </c>
      <c r="J55" s="214"/>
      <c r="K55" s="170"/>
      <c r="N55" s="170"/>
      <c r="O55" s="170"/>
      <c r="P55" s="170"/>
      <c r="Q55" s="170"/>
    </row>
    <row r="56" spans="1:17" ht="12.75" customHeight="1">
      <c r="A56" s="203"/>
      <c r="B56" s="167">
        <v>51</v>
      </c>
      <c r="C56" s="168" t="s">
        <v>150</v>
      </c>
      <c r="D56" s="178">
        <v>1900</v>
      </c>
      <c r="E56" s="178">
        <v>2057</v>
      </c>
      <c r="F56" s="178">
        <v>500</v>
      </c>
      <c r="G56" s="178">
        <v>657</v>
      </c>
      <c r="H56" s="178">
        <v>516.9300000000002</v>
      </c>
      <c r="I56" s="177">
        <f t="shared" si="0"/>
        <v>0.7868036529680368</v>
      </c>
      <c r="J56" s="213"/>
      <c r="K56" s="170"/>
      <c r="N56" s="170"/>
      <c r="O56" s="170"/>
      <c r="P56" s="170"/>
      <c r="Q56" s="170"/>
    </row>
    <row r="57" spans="2:17" ht="12.75">
      <c r="B57" s="167">
        <v>52</v>
      </c>
      <c r="C57" s="168" t="s">
        <v>88</v>
      </c>
      <c r="D57" s="178">
        <v>8248</v>
      </c>
      <c r="E57" s="178">
        <v>8248</v>
      </c>
      <c r="F57" s="178">
        <v>2059</v>
      </c>
      <c r="G57" s="178">
        <v>2059</v>
      </c>
      <c r="H57" s="178">
        <v>1991.8560000000007</v>
      </c>
      <c r="I57" s="177">
        <f t="shared" si="0"/>
        <v>0.9673899951432737</v>
      </c>
      <c r="J57" s="213"/>
      <c r="K57" s="170"/>
      <c r="N57" s="170"/>
      <c r="O57" s="170"/>
      <c r="P57" s="170"/>
      <c r="Q57" s="170"/>
    </row>
    <row r="58" spans="2:17" ht="12" customHeight="1">
      <c r="B58" s="167">
        <v>53</v>
      </c>
      <c r="C58" s="168" t="s">
        <v>94</v>
      </c>
      <c r="D58" s="178">
        <v>11383</v>
      </c>
      <c r="E58" s="178">
        <v>11875</v>
      </c>
      <c r="F58" s="178">
        <v>2926</v>
      </c>
      <c r="G58" s="178">
        <v>3222</v>
      </c>
      <c r="H58" s="178">
        <v>3147.0307700000003</v>
      </c>
      <c r="I58" s="177">
        <f t="shared" si="0"/>
        <v>0.9767320825574178</v>
      </c>
      <c r="J58" s="213"/>
      <c r="K58" s="170"/>
      <c r="N58" s="170"/>
      <c r="O58" s="170"/>
      <c r="P58" s="170"/>
      <c r="Q58" s="170"/>
    </row>
    <row r="59" spans="2:17" ht="15" customHeight="1">
      <c r="B59" s="167">
        <v>54</v>
      </c>
      <c r="C59" s="168" t="s">
        <v>95</v>
      </c>
      <c r="D59" s="178">
        <v>45927</v>
      </c>
      <c r="E59" s="178">
        <v>53007</v>
      </c>
      <c r="F59" s="178">
        <v>12000</v>
      </c>
      <c r="G59" s="178">
        <v>17846</v>
      </c>
      <c r="H59" s="178">
        <v>1807.3769900000007</v>
      </c>
      <c r="I59" s="177">
        <f t="shared" si="0"/>
        <v>0.10127630785610224</v>
      </c>
      <c r="J59" s="215"/>
      <c r="K59" s="170"/>
      <c r="L59" s="113"/>
      <c r="N59" s="170"/>
      <c r="O59" s="170"/>
      <c r="P59" s="170"/>
      <c r="Q59" s="170"/>
    </row>
    <row r="60" spans="2:12" ht="26.25" customHeight="1">
      <c r="B60" s="167">
        <v>55</v>
      </c>
      <c r="C60" s="168" t="s">
        <v>151</v>
      </c>
      <c r="D60" s="178">
        <v>17893</v>
      </c>
      <c r="E60" s="178">
        <v>12893</v>
      </c>
      <c r="F60" s="178">
        <v>4427</v>
      </c>
      <c r="G60" s="178">
        <v>1798</v>
      </c>
      <c r="H60" s="178">
        <v>3292.841089999999</v>
      </c>
      <c r="I60" s="177">
        <f t="shared" si="0"/>
        <v>1.8313910400444933</v>
      </c>
      <c r="J60" s="216"/>
      <c r="K60" s="170"/>
      <c r="L60" s="114"/>
    </row>
    <row r="61" spans="2:12" ht="12" customHeight="1" thickBot="1">
      <c r="B61" s="204">
        <v>65</v>
      </c>
      <c r="C61" s="205" t="s">
        <v>152</v>
      </c>
      <c r="D61" s="206">
        <v>784102</v>
      </c>
      <c r="E61" s="207">
        <v>55993</v>
      </c>
      <c r="F61" s="206">
        <v>144102</v>
      </c>
      <c r="G61" s="207">
        <v>55993</v>
      </c>
      <c r="H61" s="207">
        <v>0</v>
      </c>
      <c r="I61" s="208"/>
      <c r="J61" s="149"/>
      <c r="K61" s="170"/>
      <c r="L61" s="113"/>
    </row>
    <row r="62" spans="2:12" ht="24.75" customHeight="1" thickTop="1">
      <c r="B62" s="115"/>
      <c r="C62" s="149"/>
      <c r="D62" s="149"/>
      <c r="E62" s="149"/>
      <c r="F62" s="149"/>
      <c r="G62" s="149"/>
      <c r="H62" s="149"/>
      <c r="I62" s="149"/>
      <c r="J62" s="149"/>
      <c r="K62" s="114"/>
      <c r="L62" s="114"/>
    </row>
    <row r="63" spans="2:12" ht="27.75" customHeight="1">
      <c r="B63" s="115"/>
      <c r="C63" s="149"/>
      <c r="D63" s="149"/>
      <c r="E63" s="149"/>
      <c r="F63" s="149"/>
      <c r="G63" s="149"/>
      <c r="H63" s="149"/>
      <c r="I63" s="149"/>
      <c r="J63" s="114"/>
      <c r="K63" s="114"/>
      <c r="L63" s="114"/>
    </row>
    <row r="64" spans="2:12" ht="31.5" customHeight="1">
      <c r="B64" s="116"/>
      <c r="C64" s="149"/>
      <c r="D64" s="149"/>
      <c r="E64" s="149"/>
      <c r="F64" s="149"/>
      <c r="G64" s="149"/>
      <c r="H64" s="149"/>
      <c r="I64" s="149"/>
      <c r="J64" s="114"/>
      <c r="K64" s="114"/>
      <c r="L64" s="114"/>
    </row>
    <row r="65" spans="2:12" ht="37.5" customHeight="1">
      <c r="B65" s="116"/>
      <c r="C65" s="149"/>
      <c r="D65" s="149"/>
      <c r="E65" s="149"/>
      <c r="F65" s="149"/>
      <c r="G65" s="149"/>
      <c r="H65" s="149"/>
      <c r="I65" s="149"/>
      <c r="J65" s="114"/>
      <c r="K65" s="114"/>
      <c r="L65" s="114"/>
    </row>
    <row r="66" spans="2:12" ht="57" customHeight="1">
      <c r="B66" s="116"/>
      <c r="C66" s="149"/>
      <c r="D66" s="149"/>
      <c r="E66" s="149"/>
      <c r="F66" s="149"/>
      <c r="G66" s="149"/>
      <c r="H66" s="149"/>
      <c r="I66" s="149"/>
      <c r="J66" s="114"/>
      <c r="K66" s="114"/>
      <c r="L66" s="114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8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2015-07-27T06:52:55Z</cp:lastPrinted>
  <dcterms:created xsi:type="dcterms:W3CDTF">1996-10-14T23:33:28Z</dcterms:created>
  <dcterms:modified xsi:type="dcterms:W3CDTF">2015-10-30T07:18:40Z</dcterms:modified>
  <cp:category/>
  <cp:version/>
  <cp:contentType/>
  <cp:contentStatus/>
</cp:coreProperties>
</file>