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705" activeTab="0"/>
  </bookViews>
  <sheets>
    <sheet name="Sinteza - BGC sem.I 20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BGC sem.I 2019'!$A$2:$O$52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BGC sem.I 2019'!$4:$11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<sst xmlns="http://schemas.openxmlformats.org/spreadsheetml/2006/main" count="61" uniqueCount="55">
  <si>
    <t>Anexa nr. 1</t>
  </si>
  <si>
    <t xml:space="preserve">    </t>
  </si>
  <si>
    <t>mil. 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</si>
  <si>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</si>
  <si>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</si>
  <si>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</si>
  <si>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</si>
  <si>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</si>
  <si>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</si>
  <si>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</si>
  <si>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</si>
  <si>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</si>
  <si>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</si>
  <si>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</si>
  <si>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</si>
  <si>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</si>
  <si>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</si>
  <si>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</si>
  <si>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</si>
  <si>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</si>
  <si>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</si>
  <si>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</si>
  <si>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</si>
  <si>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</si>
  <si>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</si>
  <si>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</si>
  <si>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</si>
  <si>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</si>
  <si>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</si>
  <si>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</si>
  <si>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</si>
  <si>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</si>
  <si>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</si>
  <si>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</si>
  <si>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</si>
  <si>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</si>
  <si>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</si>
  <si>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</si>
  <si>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</si>
  <si>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Fonduri de rezerve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</si>
  <si>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</si>
  <si>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</si>
  <si>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</si>
  <si>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</si>
  <si>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 xml:space="preserve"> EXECUŢIA BUGETULUI GENERAL CONSOLIDAT                  </t>
  </si>
  <si>
    <t>01 Ianuarie - 30 iunie</t>
  </si>
  <si>
    <t>Sume primite de la UE/alti donatori in contul platilor efectuate si prefinantari aferente cadrului financiar 2014-2020</t>
  </si>
  <si>
    <t>Proiecte cu finantare din fonduri externe nerambursabile aferente cadrului financiar 2014-2020</t>
  </si>
  <si>
    <t>Alte sume primite de la UE pentru programele operationale finantate in cadrul obiectivului convergenta</t>
  </si>
  <si>
    <t>Realizări Sem I 
2018</t>
  </si>
  <si>
    <t xml:space="preserve"> Diferenţe 2018
   faţă de  </t>
  </si>
  <si>
    <t>Program Sem I
2019</t>
  </si>
  <si>
    <t>Realizări Sem I 
2019</t>
  </si>
  <si>
    <t>realizări 
Sem I
2018</t>
  </si>
  <si>
    <t>program 
Sem I 
2019</t>
  </si>
</sst>
</file>

<file path=xl/styles.xml><?xml version="1.0" encoding="utf-8"?>
<styleSheet xmlns="http://schemas.openxmlformats.org/spreadsheetml/2006/main">
  <numFmts count="7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0.0"/>
    <numFmt numFmtId="174" formatCode="#,##0.000"/>
    <numFmt numFmtId="175" formatCode="0.0"/>
    <numFmt numFmtId="176" formatCode="#,##0.0000"/>
    <numFmt numFmtId="177" formatCode="#,##0.00000"/>
    <numFmt numFmtId="178" formatCode="0.000"/>
    <numFmt numFmtId="179" formatCode="#,##0.000000"/>
    <numFmt numFmtId="180" formatCode="0.0%"/>
    <numFmt numFmtId="181" formatCode="_(* #,##0_);_(* \(#,##0\);_(* &quot;-&quot;??_);_(@_)"/>
    <numFmt numFmtId="182" formatCode="\$#,##0_);[Red]&quot;($&quot;#,##0\)"/>
    <numFmt numFmtId="183" formatCode="&quot;   &quot;@"/>
    <numFmt numFmtId="184" formatCode="&quot;      &quot;@"/>
    <numFmt numFmtId="185" formatCode="&quot;         &quot;@"/>
    <numFmt numFmtId="186" formatCode="&quot;            &quot;@"/>
    <numFmt numFmtId="187" formatCode="&quot;               &quot;@"/>
    <numFmt numFmtId="188" formatCode="General_)"/>
    <numFmt numFmtId="189" formatCode="0.000_)"/>
    <numFmt numFmtId="190" formatCode="#,##0.0;\-#,##0.0;&quot;--&quot;"/>
    <numFmt numFmtId="191" formatCode="#,##0&quot; лв&quot;;\-#,##0&quot; лв&quot;"/>
    <numFmt numFmtId="192" formatCode="mmmm\ d&quot;, &quot;yyyy"/>
    <numFmt numFmtId="193" formatCode="_-[$€-2]* #,##0.00_-;\-[$€-2]* #,##0.00_-;_-[$€-2]* \-??_-"/>
    <numFmt numFmtId="194" formatCode="_-* #,##0\ _F_t_-;\-* #,##0\ _F_t_-;_-* &quot;- &quot;_F_t_-;_-@_-"/>
    <numFmt numFmtId="195" formatCode="_-* #,##0.00\ _F_t_-;\-* #,##0.00\ _F_t_-;_-* \-??\ _F_t_-;_-@_-"/>
    <numFmt numFmtId="196" formatCode="#."/>
    <numFmt numFmtId="197" formatCode="#,##0&quot; Kč&quot;;\-#,##0&quot; Kč&quot;"/>
    <numFmt numFmtId="198" formatCode="_-* #,##0.00&quot; Kč&quot;_-;\-* #,##0.00&quot; Kč&quot;_-;_-* \-??&quot; Kč&quot;_-;_-@_-"/>
    <numFmt numFmtId="199" formatCode="_(* #,##0_);_(* \(#,##0\);_(* \-_);_(@_)"/>
    <numFmt numFmtId="200" formatCode="_(* #,##0.00_);_(* \(#,##0.00\);_(* \-??_);_(@_)"/>
    <numFmt numFmtId="201" formatCode="_-* #,##0.00\ _F_-;\-* #,##0.00\ _F_-;_-* \-??\ _F_-;_-@_-"/>
    <numFmt numFmtId="202" formatCode="\$#,##0_);&quot;($&quot;#,##0\)"/>
    <numFmt numFmtId="203" formatCode="_(\$* #,##0_);_(\$* \(#,##0\);_(\$* \-_);_(@_)"/>
    <numFmt numFmtId="204" formatCode="_(\$* #,##0.00_);_(\$* \(#,##0.00\);_(\$* \-??_);_(@_)"/>
    <numFmt numFmtId="205" formatCode="[&gt;=0.05]#,##0.0;[&lt;=-0.05]\-#,##0.0;?0.0"/>
    <numFmt numFmtId="206" formatCode="_-* #,##0&quot; Ft&quot;_-;\-* #,##0&quot; Ft&quot;_-;_-* &quot;- Ft&quot;_-;_-@_-"/>
    <numFmt numFmtId="207" formatCode="_-* #,##0.00&quot; Ft&quot;_-;\-* #,##0.00&quot; Ft&quot;_-;_-* \-??&quot; Ft&quot;_-;_-@_-"/>
    <numFmt numFmtId="208" formatCode="[Black]#,##0.0;[Black]\-#,##0.0;;"/>
    <numFmt numFmtId="209" formatCode="[Black][&gt;0.05]#,##0.0;[Black][&lt;-0.05]\-#,##0.0;;"/>
    <numFmt numFmtId="210" formatCode="[Black][&gt;0.5]#,##0;[Black][&lt;-0.5]\-#,##0;;"/>
    <numFmt numFmtId="211" formatCode="#,##0.0____"/>
    <numFmt numFmtId="212" formatCode="#\ ##0.0"/>
    <numFmt numFmtId="213" formatCode="mmmm\ yyyy"/>
    <numFmt numFmtId="214" formatCode="_-* #,##0&quot; к.&quot;_-;\-* #,##0&quot; к.&quot;_-;_-* &quot;- к.&quot;_-;_-@_-"/>
    <numFmt numFmtId="215" formatCode="_-* #,##0.00&quot; к.&quot;_-;\-* #,##0.00&quot; к.&quot;_-;_-* \-??&quot; к.&quot;_-;_-@_-"/>
    <numFmt numFmtId="216" formatCode="_-* #,##0\ _г_р_н_._-;\-* #,##0\ _г_р_н_._-;_-* &quot;- &quot;_г_р_н_._-;_-@_-"/>
    <numFmt numFmtId="217" formatCode="_-* #,##0.00\ _г_р_н_._-;\-* #,##0.00\ _г_р_н_._-;_-* \-??\ _г_р_н_._-;_-@_-"/>
    <numFmt numFmtId="218" formatCode="_-* #,##0\ _к_._-;\-* #,##0\ _к_._-;_-* &quot;- &quot;_к_._-;_-@_-"/>
    <numFmt numFmtId="219" formatCode="_-* #,##0.00000\ _l_e_i_-;\-* #,##0.00000\ _l_e_i_-;_-* &quot;-&quot;??\ _l_e_i_-;_-@_-"/>
    <numFmt numFmtId="220" formatCode="#,##0\ \ \ \ "/>
    <numFmt numFmtId="221" formatCode="_-* #,##0.00\ _D_M_-;\-* #,##0.00\ _D_M_-;_-* &quot;-&quot;??\ _D_M_-;_-@_-"/>
    <numFmt numFmtId="222" formatCode="#,##0.0000000"/>
    <numFmt numFmtId="223" formatCode="_-* #,##0.0\ _l_e_i_-;\-* #,##0.0\ _l_e_i_-;_-* &quot;-&quot;??\ _l_e_i_-;_-@_-"/>
    <numFmt numFmtId="224" formatCode="#,##0.0_ ;\-#,##0.0\ "/>
    <numFmt numFmtId="225" formatCode="_-* #,##0.000\ _l_e_i_-;\-* #,##0.000\ _l_e_i_-;_-* &quot;-&quot;??\ _l_e_i_-;_-@_-"/>
    <numFmt numFmtId="226" formatCode="_-* #,##0.0000\ _l_e_i_-;\-* #,##0.0000\ _l_e_i_-;_-* &quot;-&quot;??\ _l_e_i_-;_-@_-"/>
    <numFmt numFmtId="227" formatCode="#,##0.00000000"/>
  </numFmts>
  <fonts count="7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7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8" fontId="4" fillId="0" borderId="0" applyFill="0" applyBorder="0" applyAlignment="0" applyProtection="0"/>
    <xf numFmtId="188" fontId="4" fillId="0" borderId="0" applyFill="0" applyBorder="0" applyAlignment="0" applyProtection="0"/>
    <xf numFmtId="182" fontId="1" fillId="0" borderId="0" applyFill="0" applyBorder="0" applyAlignment="0" applyProtection="0"/>
    <xf numFmtId="0" fontId="5" fillId="0" borderId="1">
      <alignment/>
      <protection hidden="1"/>
    </xf>
    <xf numFmtId="188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8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8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189" fontId="21" fillId="0" borderId="0">
      <alignment/>
      <protection/>
    </xf>
    <xf numFmtId="41" fontId="0" fillId="0" borderId="0" applyFill="0" applyBorder="0" applyAlignment="0" applyProtection="0"/>
    <xf numFmtId="174" fontId="22" fillId="0" borderId="0">
      <alignment horizontal="right" vertical="top"/>
      <protection/>
    </xf>
    <xf numFmtId="190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20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93" fontId="1" fillId="0" borderId="0" applyFill="0" applyBorder="0" applyAlignment="0" applyProtection="0"/>
    <xf numFmtId="188" fontId="27" fillId="0" borderId="0">
      <alignment/>
      <protection/>
    </xf>
    <xf numFmtId="0" fontId="28" fillId="0" borderId="0" applyNumberFormat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5" fontId="0" fillId="0" borderId="0" applyFill="0" applyBorder="0" applyAlignment="0" applyProtection="0"/>
    <xf numFmtId="1" fontId="1" fillId="0" borderId="0" applyFill="0" applyBorder="0" applyAlignment="0" applyProtection="0"/>
    <xf numFmtId="175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8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96" fontId="38" fillId="0" borderId="0">
      <alignment/>
      <protection locked="0"/>
    </xf>
    <xf numFmtId="196" fontId="38" fillId="0" borderId="0">
      <alignment/>
      <protection locked="0"/>
    </xf>
    <xf numFmtId="188" fontId="39" fillId="0" borderId="0" applyFill="0" applyBorder="0" applyAlignment="0" applyProtection="0"/>
    <xf numFmtId="188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73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8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8" fontId="43" fillId="0" borderId="0" applyFill="0" applyBorder="0" applyAlignment="0" applyProtection="0"/>
    <xf numFmtId="0" fontId="44" fillId="0" borderId="0">
      <alignment/>
      <protection/>
    </xf>
    <xf numFmtId="188" fontId="43" fillId="0" borderId="0" applyFill="0" applyBorder="0" applyAlignment="0" applyProtection="0"/>
    <xf numFmtId="173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8" fontId="47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199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205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200" fontId="1" fillId="0" borderId="0" applyFill="0" applyBorder="0" applyAlignment="0" applyProtection="0"/>
    <xf numFmtId="0" fontId="42" fillId="21" borderId="15" applyNumberFormat="0" applyAlignment="0" applyProtection="0"/>
    <xf numFmtId="206" fontId="1" fillId="0" borderId="0" applyFill="0" applyBorder="0" applyAlignment="0" applyProtection="0"/>
    <xf numFmtId="207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210" fontId="1" fillId="0" borderId="0" applyFill="0" applyBorder="0" applyAlignment="0" applyProtection="0"/>
    <xf numFmtId="2" fontId="1" fillId="0" borderId="0" applyFill="0" applyBorder="0" applyAlignment="0" applyProtection="0"/>
    <xf numFmtId="211" fontId="1" fillId="0" borderId="0" applyFill="0" applyBorder="0" applyAlignment="0">
      <protection/>
    </xf>
    <xf numFmtId="0" fontId="22" fillId="0" borderId="0">
      <alignment/>
      <protection/>
    </xf>
    <xf numFmtId="188" fontId="55" fillId="0" borderId="0" applyFill="0" applyBorder="0" applyAlignment="0" applyProtection="0"/>
    <xf numFmtId="175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8" fontId="0" fillId="0" borderId="0">
      <alignment/>
      <protection/>
    </xf>
    <xf numFmtId="0" fontId="6" fillId="0" borderId="0" applyNumberFormat="0" applyFill="0" applyBorder="0" applyAlignment="0" applyProtection="0"/>
    <xf numFmtId="212" fontId="58" fillId="0" borderId="0" applyBorder="0">
      <alignment/>
      <protection/>
    </xf>
    <xf numFmtId="212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12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82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0" fontId="6" fillId="0" borderId="0" applyNumberForma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18" applyFill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213" fontId="1" fillId="0" borderId="0">
      <alignment horizontal="right"/>
      <protection/>
    </xf>
    <xf numFmtId="188" fontId="64" fillId="0" borderId="0" applyFill="0" applyBorder="0" applyAlignment="0" applyProtection="0"/>
    <xf numFmtId="188" fontId="65" fillId="0" borderId="0" applyFill="0" applyBorder="0" applyAlignment="0" applyProtection="0"/>
    <xf numFmtId="175" fontId="25" fillId="0" borderId="0">
      <alignment horizontal="right"/>
      <protection/>
    </xf>
    <xf numFmtId="0" fontId="66" fillId="0" borderId="0" applyProtection="0">
      <alignment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8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188" fontId="70" fillId="0" borderId="0" applyFill="0" applyBorder="0" applyAlignment="0" applyProtection="0"/>
    <xf numFmtId="188" fontId="70" fillId="0" borderId="0" applyFill="0" applyBorder="0" applyAlignment="0" applyProtection="0"/>
    <xf numFmtId="2" fontId="66" fillId="0" borderId="0" applyProtection="0">
      <alignment/>
    </xf>
    <xf numFmtId="218" fontId="1" fillId="0" borderId="0" applyFill="0" applyBorder="0" applyAlignment="0" applyProtection="0"/>
    <xf numFmtId="217" fontId="1" fillId="0" borderId="0" applyFill="0" applyBorder="0" applyAlignment="0" applyProtection="0"/>
  </cellStyleXfs>
  <cellXfs count="122">
    <xf numFmtId="0" fontId="0" fillId="0" borderId="0" xfId="0" applyFont="1" applyAlignment="1">
      <alignment/>
    </xf>
    <xf numFmtId="173" fontId="71" fillId="30" borderId="0" xfId="0" applyNumberFormat="1" applyFont="1" applyFill="1" applyAlignment="1" applyProtection="1">
      <alignment horizontal="center"/>
      <protection locked="0"/>
    </xf>
    <xf numFmtId="173" fontId="72" fillId="30" borderId="0" xfId="0" applyNumberFormat="1" applyFont="1" applyFill="1" applyAlignment="1" applyProtection="1">
      <alignment horizontal="center"/>
      <protection locked="0"/>
    </xf>
    <xf numFmtId="173" fontId="73" fillId="30" borderId="0" xfId="0" applyNumberFormat="1" applyFont="1" applyFill="1" applyAlignment="1" applyProtection="1">
      <alignment horizontal="center"/>
      <protection locked="0"/>
    </xf>
    <xf numFmtId="173" fontId="71" fillId="30" borderId="0" xfId="0" applyNumberFormat="1" applyFont="1" applyFill="1" applyBorder="1" applyAlignment="1" applyProtection="1">
      <alignment horizontal="center"/>
      <protection locked="0"/>
    </xf>
    <xf numFmtId="173" fontId="73" fillId="30" borderId="0" xfId="0" applyNumberFormat="1" applyFont="1" applyFill="1" applyAlignment="1" applyProtection="1">
      <alignment horizontal="right"/>
      <protection locked="0"/>
    </xf>
    <xf numFmtId="173" fontId="75" fillId="30" borderId="0" xfId="0" applyNumberFormat="1" applyFont="1" applyFill="1" applyBorder="1" applyAlignment="1" applyProtection="1">
      <alignment/>
      <protection locked="0"/>
    </xf>
    <xf numFmtId="173" fontId="71" fillId="30" borderId="20" xfId="0" applyNumberFormat="1" applyFont="1" applyFill="1" applyBorder="1" applyAlignment="1" applyProtection="1">
      <alignment horizontal="center"/>
      <protection locked="0"/>
    </xf>
    <xf numFmtId="173" fontId="71" fillId="30" borderId="0" xfId="0" applyNumberFormat="1" applyFont="1" applyFill="1" applyBorder="1" applyAlignment="1" applyProtection="1">
      <alignment horizontal="right"/>
      <protection locked="0"/>
    </xf>
    <xf numFmtId="173" fontId="71" fillId="30" borderId="20" xfId="0" applyNumberFormat="1" applyFont="1" applyFill="1" applyBorder="1" applyAlignment="1" applyProtection="1">
      <alignment horizontal="right"/>
      <protection locked="0"/>
    </xf>
    <xf numFmtId="173" fontId="71" fillId="30" borderId="21" xfId="0" applyNumberFormat="1" applyFont="1" applyFill="1" applyBorder="1" applyAlignment="1" applyProtection="1">
      <alignment horizontal="center"/>
      <protection locked="0"/>
    </xf>
    <xf numFmtId="173" fontId="73" fillId="30" borderId="21" xfId="0" applyNumberFormat="1" applyFont="1" applyFill="1" applyBorder="1" applyAlignment="1" applyProtection="1">
      <alignment horizontal="center" vertical="center" wrapText="1"/>
      <protection locked="0"/>
    </xf>
    <xf numFmtId="173" fontId="73" fillId="30" borderId="21" xfId="0" applyNumberFormat="1" applyFont="1" applyFill="1" applyBorder="1" applyAlignment="1" quotePrefix="1">
      <alignment horizontal="center" vertical="center" wrapText="1"/>
    </xf>
    <xf numFmtId="0" fontId="73" fillId="0" borderId="0" xfId="209" applyFont="1" applyFill="1" applyBorder="1" applyAlignment="1" quotePrefix="1">
      <alignment vertical="center" wrapText="1"/>
      <protection/>
    </xf>
    <xf numFmtId="173" fontId="74" fillId="30" borderId="22" xfId="0" applyNumberFormat="1" applyFont="1" applyFill="1" applyBorder="1" applyAlignment="1" applyProtection="1">
      <alignment horizontal="center" vertical="center"/>
      <protection locked="0"/>
    </xf>
    <xf numFmtId="0" fontId="24" fillId="0" borderId="23" xfId="209" applyFont="1" applyFill="1" applyBorder="1" applyAlignment="1">
      <alignment horizontal="center" vertical="center"/>
      <protection/>
    </xf>
    <xf numFmtId="173" fontId="24" fillId="30" borderId="23" xfId="0" applyNumberFormat="1" applyFont="1" applyFill="1" applyBorder="1" applyAlignment="1" applyProtection="1">
      <alignment horizontal="center" vertical="center" wrapText="1"/>
      <protection locked="0"/>
    </xf>
    <xf numFmtId="173" fontId="24" fillId="3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2" xfId="209" applyFont="1" applyFill="1" applyBorder="1" applyAlignment="1">
      <alignment horizontal="center" vertical="center"/>
      <protection/>
    </xf>
    <xf numFmtId="0" fontId="24" fillId="0" borderId="22" xfId="209" applyFont="1" applyFill="1" applyBorder="1" applyAlignment="1">
      <alignment horizontal="center" vertical="center" wrapText="1"/>
      <protection/>
    </xf>
    <xf numFmtId="0" fontId="73" fillId="0" borderId="0" xfId="209" applyFont="1" applyFill="1" applyBorder="1" applyAlignment="1" quotePrefix="1">
      <alignment horizontal="center" vertical="center" wrapText="1"/>
      <protection/>
    </xf>
    <xf numFmtId="173" fontId="74" fillId="30" borderId="0" xfId="0" applyNumberFormat="1" applyFont="1" applyFill="1" applyBorder="1" applyAlignment="1" applyProtection="1">
      <alignment horizontal="center" vertical="center"/>
      <protection locked="0"/>
    </xf>
    <xf numFmtId="173" fontId="71" fillId="30" borderId="23" xfId="0" applyNumberFormat="1" applyFont="1" applyFill="1" applyBorder="1" applyAlignment="1" applyProtection="1">
      <alignment horizontal="center" vertical="center"/>
      <protection locked="0"/>
    </xf>
    <xf numFmtId="173" fontId="73" fillId="30" borderId="23" xfId="0" applyNumberFormat="1" applyFont="1" applyFill="1" applyBorder="1" applyAlignment="1" applyProtection="1">
      <alignment horizontal="center" vertical="center"/>
      <protection locked="0"/>
    </xf>
    <xf numFmtId="49" fontId="73" fillId="0" borderId="23" xfId="209" applyNumberFormat="1" applyFont="1" applyFill="1" applyBorder="1" applyAlignment="1">
      <alignment horizontal="center"/>
      <protection/>
    </xf>
    <xf numFmtId="49" fontId="73" fillId="0" borderId="0" xfId="209" applyNumberFormat="1" applyFont="1" applyFill="1" applyBorder="1" applyAlignment="1">
      <alignment horizontal="center"/>
      <protection/>
    </xf>
    <xf numFmtId="173" fontId="71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4" borderId="0" xfId="209" applyNumberFormat="1" applyFont="1" applyFill="1" applyBorder="1" applyAlignment="1">
      <alignment horizontal="right"/>
      <protection/>
    </xf>
    <xf numFmtId="173" fontId="73" fillId="30" borderId="0" xfId="0" applyNumberFormat="1" applyFont="1" applyFill="1" applyBorder="1" applyAlignment="1" applyProtection="1">
      <alignment horizontal="center" vertical="center"/>
      <protection locked="0"/>
    </xf>
    <xf numFmtId="180" fontId="76" fillId="8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left" indent="1"/>
      <protection locked="0"/>
    </xf>
    <xf numFmtId="173" fontId="73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right" vertical="center"/>
      <protection/>
    </xf>
    <xf numFmtId="2" fontId="73" fillId="30" borderId="0" xfId="0" applyNumberFormat="1" applyFont="1" applyFill="1" applyBorder="1" applyAlignment="1" applyProtection="1">
      <alignment horizontal="right" vertical="center"/>
      <protection/>
    </xf>
    <xf numFmtId="180" fontId="76" fillId="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center"/>
      <protection locked="0"/>
    </xf>
    <xf numFmtId="173" fontId="73" fillId="30" borderId="0" xfId="0" applyNumberFormat="1" applyFont="1" applyFill="1" applyBorder="1" applyAlignment="1" applyProtection="1">
      <alignment horizontal="left" indent="2"/>
      <protection locked="0"/>
    </xf>
    <xf numFmtId="173" fontId="73" fillId="30" borderId="0" xfId="0" applyNumberFormat="1" applyFont="1" applyFill="1" applyBorder="1" applyAlignment="1" applyProtection="1">
      <alignment horizontal="left" wrapText="1" indent="4"/>
      <protection locked="0"/>
    </xf>
    <xf numFmtId="173" fontId="71" fillId="30" borderId="0" xfId="0" applyNumberFormat="1" applyFont="1" applyFill="1" applyBorder="1" applyAlignment="1" applyProtection="1">
      <alignment horizontal="left" indent="6"/>
      <protection locked="0"/>
    </xf>
    <xf numFmtId="173" fontId="71" fillId="30" borderId="0" xfId="0" applyNumberFormat="1" applyFont="1" applyFill="1" applyBorder="1" applyAlignment="1" applyProtection="1">
      <alignment horizontal="right" vertical="center"/>
      <protection/>
    </xf>
    <xf numFmtId="2" fontId="71" fillId="30" borderId="0" xfId="0" applyNumberFormat="1" applyFont="1" applyFill="1" applyBorder="1" applyAlignment="1" applyProtection="1">
      <alignment horizontal="right" vertical="center"/>
      <protection/>
    </xf>
    <xf numFmtId="180" fontId="77" fillId="0" borderId="0" xfId="0" applyNumberFormat="1" applyFont="1" applyFill="1" applyBorder="1" applyAlignment="1" applyProtection="1">
      <alignment horizontal="right" vertical="center"/>
      <protection locked="0"/>
    </xf>
    <xf numFmtId="173" fontId="71" fillId="30" borderId="0" xfId="0" applyNumberFormat="1" applyFont="1" applyFill="1" applyBorder="1" applyAlignment="1" applyProtection="1">
      <alignment horizontal="left" wrapText="1" indent="6"/>
      <protection locked="0"/>
    </xf>
    <xf numFmtId="173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73" fontId="71" fillId="30" borderId="0" xfId="0" applyNumberFormat="1" applyFont="1" applyFill="1" applyBorder="1" applyAlignment="1" applyProtection="1">
      <alignment horizontal="right" vertical="center"/>
      <protection locked="0"/>
    </xf>
    <xf numFmtId="173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73" fontId="71" fillId="30" borderId="0" xfId="0" applyNumberFormat="1" applyFont="1" applyFill="1" applyBorder="1" applyAlignment="1" applyProtection="1">
      <alignment horizontal="left"/>
      <protection locked="0"/>
    </xf>
    <xf numFmtId="173" fontId="71" fillId="30" borderId="0" xfId="0" applyNumberFormat="1" applyFont="1" applyFill="1" applyBorder="1" applyAlignment="1" applyProtection="1">
      <alignment horizontal="right" vertical="center"/>
      <protection/>
    </xf>
    <xf numFmtId="173" fontId="73" fillId="30" borderId="0" xfId="0" applyNumberFormat="1" applyFont="1" applyFill="1" applyBorder="1" applyAlignment="1" applyProtection="1">
      <alignment horizontal="left" vertical="center" indent="4"/>
      <protection/>
    </xf>
    <xf numFmtId="173" fontId="73" fillId="30" borderId="0" xfId="0" applyNumberFormat="1" applyFont="1" applyFill="1" applyBorder="1" applyAlignment="1">
      <alignment horizontal="left" vertical="center" indent="2"/>
    </xf>
    <xf numFmtId="173" fontId="73" fillId="30" borderId="0" xfId="0" applyNumberFormat="1" applyFont="1" applyFill="1" applyBorder="1" applyAlignment="1" applyProtection="1">
      <alignment horizontal="left" vertical="center" indent="2"/>
      <protection/>
    </xf>
    <xf numFmtId="173" fontId="77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>
      <alignment horizontal="right" vertical="center"/>
    </xf>
    <xf numFmtId="180" fontId="76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left" indent="1"/>
      <protection/>
    </xf>
    <xf numFmtId="173" fontId="73" fillId="30" borderId="0" xfId="0" applyNumberFormat="1" applyFont="1" applyFill="1" applyBorder="1" applyAlignment="1" applyProtection="1">
      <alignment horizontal="left" indent="2"/>
      <protection/>
    </xf>
    <xf numFmtId="180" fontId="77" fillId="0" borderId="0" xfId="0" applyNumberFormat="1" applyFont="1" applyFill="1" applyBorder="1" applyAlignment="1" applyProtection="1">
      <alignment horizontal="right"/>
      <protection locked="0"/>
    </xf>
    <xf numFmtId="180" fontId="76" fillId="0" borderId="0" xfId="0" applyNumberFormat="1" applyFont="1" applyFill="1" applyBorder="1" applyAlignment="1" applyProtection="1">
      <alignment horizontal="right"/>
      <protection locked="0"/>
    </xf>
    <xf numFmtId="173" fontId="71" fillId="30" borderId="0" xfId="0" applyNumberFormat="1" applyFont="1" applyFill="1" applyBorder="1" applyAlignment="1" applyProtection="1">
      <alignment horizontal="left" wrapText="1" indent="4"/>
      <protection/>
    </xf>
    <xf numFmtId="173" fontId="71" fillId="30" borderId="0" xfId="0" applyNumberFormat="1" applyFont="1" applyFill="1" applyBorder="1" applyAlignment="1" applyProtection="1">
      <alignment horizontal="left" indent="4"/>
      <protection/>
    </xf>
    <xf numFmtId="173" fontId="71" fillId="30" borderId="0" xfId="0" applyNumberFormat="1" applyFont="1" applyFill="1" applyBorder="1" applyAlignment="1" applyProtection="1">
      <alignment horizontal="left" vertical="center" indent="4"/>
      <protection/>
    </xf>
    <xf numFmtId="173" fontId="71" fillId="30" borderId="0" xfId="0" applyNumberFormat="1" applyFont="1" applyFill="1" applyBorder="1" applyAlignment="1" applyProtection="1">
      <alignment horizontal="left" indent="2"/>
      <protection/>
    </xf>
    <xf numFmtId="173" fontId="73" fillId="30" borderId="0" xfId="0" applyNumberFormat="1" applyFont="1" applyFill="1" applyBorder="1" applyAlignment="1" applyProtection="1">
      <alignment horizontal="right" vertical="center"/>
      <protection/>
    </xf>
    <xf numFmtId="173" fontId="73" fillId="30" borderId="0" xfId="0" applyNumberFormat="1" applyFont="1" applyFill="1" applyBorder="1" applyAlignment="1" applyProtection="1">
      <alignment horizontal="left" wrapText="1" indent="2"/>
      <protection/>
    </xf>
    <xf numFmtId="173" fontId="73" fillId="30" borderId="0" xfId="0" applyNumberFormat="1" applyFont="1" applyFill="1" applyBorder="1" applyAlignment="1">
      <alignment horizontal="left" wrapText="1" indent="1"/>
    </xf>
    <xf numFmtId="180" fontId="76" fillId="8" borderId="0" xfId="0" applyNumberFormat="1" applyFont="1" applyFill="1" applyBorder="1" applyAlignment="1" applyProtection="1">
      <alignment horizontal="right"/>
      <protection locked="0"/>
    </xf>
    <xf numFmtId="173" fontId="71" fillId="0" borderId="0" xfId="0" applyNumberFormat="1" applyFont="1" applyFill="1" applyBorder="1" applyAlignment="1" applyProtection="1">
      <alignment horizontal="left" vertical="center"/>
      <protection locked="0"/>
    </xf>
    <xf numFmtId="173" fontId="71" fillId="30" borderId="0" xfId="0" applyNumberFormat="1" applyFont="1" applyFill="1" applyAlignment="1" applyProtection="1" quotePrefix="1">
      <alignment horizontal="left"/>
      <protection locked="0"/>
    </xf>
    <xf numFmtId="173" fontId="71" fillId="30" borderId="0" xfId="0" applyNumberFormat="1" applyFont="1" applyFill="1" applyAlignment="1" applyProtection="1">
      <alignment horizontal="left"/>
      <protection locked="0"/>
    </xf>
    <xf numFmtId="173" fontId="74" fillId="30" borderId="0" xfId="0" applyNumberFormat="1" applyFont="1" applyFill="1" applyAlignment="1" applyProtection="1">
      <alignment/>
      <protection locked="0"/>
    </xf>
    <xf numFmtId="176" fontId="71" fillId="30" borderId="0" xfId="0" applyNumberFormat="1" applyFont="1" applyFill="1" applyBorder="1" applyAlignment="1" applyProtection="1">
      <alignment horizontal="center"/>
      <protection locked="0"/>
    </xf>
    <xf numFmtId="180" fontId="77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right" vertical="center"/>
      <protection locked="0"/>
    </xf>
    <xf numFmtId="173" fontId="73" fillId="30" borderId="0" xfId="0" applyNumberFormat="1" applyFont="1" applyFill="1" applyBorder="1" applyAlignment="1" applyProtection="1">
      <alignment horizontal="left" wrapText="1"/>
      <protection locked="0"/>
    </xf>
    <xf numFmtId="173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0" fontId="73" fillId="30" borderId="21" xfId="209" applyFont="1" applyFill="1" applyBorder="1" applyAlignment="1" quotePrefix="1">
      <alignment horizontal="center" vertical="center" wrapText="1"/>
      <protection/>
    </xf>
    <xf numFmtId="4" fontId="71" fillId="30" borderId="0" xfId="0" applyNumberFormat="1" applyFont="1" applyFill="1" applyAlignment="1" applyProtection="1" quotePrefix="1">
      <alignment horizontal="left"/>
      <protection locked="0"/>
    </xf>
    <xf numFmtId="0" fontId="74" fillId="8" borderId="0" xfId="0" applyFont="1" applyFill="1" applyBorder="1" applyAlignment="1">
      <alignment wrapText="1"/>
    </xf>
    <xf numFmtId="180" fontId="73" fillId="30" borderId="0" xfId="0" applyNumberFormat="1" applyFont="1" applyFill="1" applyBorder="1" applyAlignment="1" applyProtection="1">
      <alignment horizontal="center"/>
      <protection locked="0"/>
    </xf>
    <xf numFmtId="174" fontId="73" fillId="30" borderId="0" xfId="0" applyNumberFormat="1" applyFont="1" applyFill="1" applyBorder="1" applyAlignment="1" applyProtection="1">
      <alignment horizontal="center"/>
      <protection locked="0"/>
    </xf>
    <xf numFmtId="173" fontId="73" fillId="31" borderId="0" xfId="0" applyNumberFormat="1" applyFont="1" applyFill="1" applyBorder="1" applyAlignment="1" applyProtection="1">
      <alignment horizontal="left" vertical="center"/>
      <protection locked="0"/>
    </xf>
    <xf numFmtId="173" fontId="73" fillId="31" borderId="0" xfId="0" applyNumberFormat="1" applyFont="1" applyFill="1" applyBorder="1" applyAlignment="1" applyProtection="1">
      <alignment horizontal="right" vertical="center"/>
      <protection locked="0"/>
    </xf>
    <xf numFmtId="173" fontId="73" fillId="31" borderId="0" xfId="0" applyNumberFormat="1" applyFont="1" applyFill="1" applyBorder="1" applyAlignment="1" applyProtection="1">
      <alignment horizontal="right" vertical="center"/>
      <protection/>
    </xf>
    <xf numFmtId="2" fontId="73" fillId="31" borderId="0" xfId="0" applyNumberFormat="1" applyFont="1" applyFill="1" applyBorder="1" applyAlignment="1" applyProtection="1">
      <alignment horizontal="right" vertical="center"/>
      <protection/>
    </xf>
    <xf numFmtId="180" fontId="76" fillId="31" borderId="0" xfId="0" applyNumberFormat="1" applyFont="1" applyFill="1" applyBorder="1" applyAlignment="1" applyProtection="1">
      <alignment horizontal="right" vertical="center"/>
      <protection locked="0"/>
    </xf>
    <xf numFmtId="173" fontId="73" fillId="31" borderId="0" xfId="0" applyNumberFormat="1" applyFont="1" applyFill="1" applyBorder="1" applyAlignment="1">
      <alignment horizontal="right" vertical="center"/>
    </xf>
    <xf numFmtId="173" fontId="73" fillId="31" borderId="20" xfId="0" applyNumberFormat="1" applyFont="1" applyFill="1" applyBorder="1" applyAlignment="1" applyProtection="1">
      <alignment horizontal="left" vertical="center"/>
      <protection/>
    </xf>
    <xf numFmtId="173" fontId="73" fillId="31" borderId="20" xfId="0" applyNumberFormat="1" applyFont="1" applyFill="1" applyBorder="1" applyAlignment="1" applyProtection="1">
      <alignment horizontal="right" vertical="center"/>
      <protection/>
    </xf>
    <xf numFmtId="173" fontId="71" fillId="31" borderId="20" xfId="0" applyNumberFormat="1" applyFont="1" applyFill="1" applyBorder="1" applyAlignment="1" applyProtection="1">
      <alignment horizontal="right" vertical="center"/>
      <protection/>
    </xf>
    <xf numFmtId="173" fontId="73" fillId="31" borderId="20" xfId="0" applyNumberFormat="1" applyFont="1" applyFill="1" applyBorder="1" applyAlignment="1">
      <alignment horizontal="right" vertical="center"/>
    </xf>
    <xf numFmtId="173" fontId="73" fillId="31" borderId="20" xfId="0" applyNumberFormat="1" applyFont="1" applyFill="1" applyBorder="1" applyAlignment="1" applyProtection="1">
      <alignment horizontal="right" vertical="center"/>
      <protection/>
    </xf>
    <xf numFmtId="2" fontId="71" fillId="31" borderId="20" xfId="0" applyNumberFormat="1" applyFont="1" applyFill="1" applyBorder="1" applyAlignment="1" applyProtection="1">
      <alignment horizontal="right" vertical="center"/>
      <protection/>
    </xf>
    <xf numFmtId="180" fontId="76" fillId="31" borderId="20" xfId="0" applyNumberFormat="1" applyFont="1" applyFill="1" applyBorder="1" applyAlignment="1" applyProtection="1">
      <alignment horizontal="right" vertical="center"/>
      <protection locked="0"/>
    </xf>
    <xf numFmtId="173" fontId="73" fillId="32" borderId="0" xfId="0" applyNumberFormat="1" applyFont="1" applyFill="1" applyBorder="1" applyAlignment="1" applyProtection="1">
      <alignment horizontal="left" vertical="center"/>
      <protection locked="0"/>
    </xf>
    <xf numFmtId="173" fontId="73" fillId="32" borderId="0" xfId="209" applyNumberFormat="1" applyFont="1" applyFill="1" applyBorder="1" applyAlignment="1">
      <alignment horizontal="right"/>
      <protection/>
    </xf>
    <xf numFmtId="173" fontId="73" fillId="32" borderId="0" xfId="0" applyNumberFormat="1" applyFont="1" applyFill="1" applyBorder="1" applyAlignment="1" applyProtection="1">
      <alignment horizontal="right" vertical="center"/>
      <protection locked="0"/>
    </xf>
    <xf numFmtId="49" fontId="73" fillId="32" borderId="0" xfId="209" applyNumberFormat="1" applyFont="1" applyFill="1" applyBorder="1" applyAlignment="1">
      <alignment horizontal="right"/>
      <protection/>
    </xf>
    <xf numFmtId="173" fontId="71" fillId="33" borderId="0" xfId="0" applyNumberFormat="1" applyFont="1" applyFill="1" applyBorder="1" applyAlignment="1" applyProtection="1">
      <alignment horizontal="right" vertical="center"/>
      <protection/>
    </xf>
    <xf numFmtId="173" fontId="73" fillId="33" borderId="0" xfId="0" applyNumberFormat="1" applyFont="1" applyFill="1" applyBorder="1" applyAlignment="1" applyProtection="1">
      <alignment horizontal="right" vertical="center"/>
      <protection/>
    </xf>
    <xf numFmtId="173" fontId="73" fillId="33" borderId="0" xfId="0" applyNumberFormat="1" applyFont="1" applyFill="1" applyBorder="1" applyAlignment="1">
      <alignment horizontal="right" vertical="center"/>
    </xf>
    <xf numFmtId="173" fontId="71" fillId="33" borderId="0" xfId="0" applyNumberFormat="1" applyFont="1" applyFill="1" applyBorder="1" applyAlignment="1">
      <alignment horizontal="right" vertical="center"/>
    </xf>
    <xf numFmtId="173" fontId="73" fillId="0" borderId="0" xfId="209" applyNumberFormat="1" applyFont="1" applyFill="1" applyBorder="1" applyAlignment="1">
      <alignment horizontal="right"/>
      <protection/>
    </xf>
    <xf numFmtId="173" fontId="73" fillId="0" borderId="0" xfId="0" applyNumberFormat="1" applyFont="1" applyFill="1" applyBorder="1" applyAlignment="1" applyProtection="1">
      <alignment horizontal="right"/>
      <protection locked="0"/>
    </xf>
    <xf numFmtId="173" fontId="73" fillId="0" borderId="23" xfId="0" applyNumberFormat="1" applyFont="1" applyFill="1" applyBorder="1" applyAlignment="1" applyProtection="1">
      <alignment horizontal="center" vertical="center"/>
      <protection locked="0"/>
    </xf>
    <xf numFmtId="173" fontId="71" fillId="0" borderId="0" xfId="0" applyNumberFormat="1" applyFont="1" applyFill="1" applyAlignment="1" applyProtection="1" quotePrefix="1">
      <alignment horizontal="left"/>
      <protection locked="0"/>
    </xf>
    <xf numFmtId="173" fontId="73" fillId="0" borderId="0" xfId="0" applyNumberFormat="1" applyFont="1" applyFill="1" applyAlignment="1" applyProtection="1">
      <alignment horizontal="right"/>
      <protection locked="0"/>
    </xf>
    <xf numFmtId="173" fontId="74" fillId="0" borderId="0" xfId="0" applyNumberFormat="1" applyFont="1" applyFill="1" applyAlignment="1" applyProtection="1">
      <alignment horizontal="right"/>
      <protection locked="0"/>
    </xf>
    <xf numFmtId="173" fontId="74" fillId="0" borderId="0" xfId="0" applyNumberFormat="1" applyFont="1" applyFill="1" applyAlignment="1" applyProtection="1">
      <alignment/>
      <protection locked="0"/>
    </xf>
    <xf numFmtId="173" fontId="73" fillId="0" borderId="0" xfId="0" applyNumberFormat="1" applyFont="1" applyFill="1" applyAlignment="1" applyProtection="1">
      <alignment horizontal="center"/>
      <protection locked="0"/>
    </xf>
    <xf numFmtId="173" fontId="73" fillId="33" borderId="0" xfId="0" applyNumberFormat="1" applyFont="1" applyFill="1" applyBorder="1" applyAlignment="1" applyProtection="1">
      <alignment horizontal="right" vertical="center"/>
      <protection locked="0"/>
    </xf>
    <xf numFmtId="173" fontId="73" fillId="33" borderId="0" xfId="0" applyNumberFormat="1" applyFont="1" applyFill="1" applyBorder="1" applyAlignment="1" applyProtection="1">
      <alignment horizontal="center" vertical="center"/>
      <protection locked="0"/>
    </xf>
    <xf numFmtId="4" fontId="73" fillId="30" borderId="0" xfId="0" applyNumberFormat="1" applyFont="1" applyFill="1" applyAlignment="1" applyProtection="1">
      <alignment horizontal="right"/>
      <protection locked="0"/>
    </xf>
    <xf numFmtId="173" fontId="75" fillId="33" borderId="0" xfId="0" applyNumberFormat="1" applyFont="1" applyFill="1" applyBorder="1" applyAlignment="1" applyProtection="1">
      <alignment/>
      <protection locked="0"/>
    </xf>
    <xf numFmtId="173" fontId="73" fillId="30" borderId="0" xfId="0" applyNumberFormat="1" applyFont="1" applyFill="1" applyAlignment="1" applyProtection="1">
      <alignment horizontal="right"/>
      <protection locked="0"/>
    </xf>
    <xf numFmtId="173" fontId="71" fillId="0" borderId="0" xfId="0" applyNumberFormat="1" applyFont="1" applyFill="1" applyAlignment="1" applyProtection="1">
      <alignment horizontal="left" wrapText="1"/>
      <protection locked="0"/>
    </xf>
    <xf numFmtId="0" fontId="73" fillId="0" borderId="24" xfId="209" applyFont="1" applyFill="1" applyBorder="1" applyAlignment="1">
      <alignment horizontal="center" vertical="center" wrapText="1"/>
      <protection/>
    </xf>
    <xf numFmtId="0" fontId="73" fillId="0" borderId="24" xfId="209" applyFont="1" applyFill="1" applyBorder="1" applyAlignment="1" quotePrefix="1">
      <alignment horizontal="center" vertical="center" wrapText="1"/>
      <protection/>
    </xf>
    <xf numFmtId="173" fontId="73" fillId="30" borderId="24" xfId="0" applyNumberFormat="1" applyFont="1" applyFill="1" applyBorder="1" applyAlignment="1">
      <alignment horizontal="center" vertical="center" wrapText="1"/>
    </xf>
    <xf numFmtId="173" fontId="73" fillId="30" borderId="24" xfId="0" applyNumberFormat="1" applyFont="1" applyFill="1" applyBorder="1" applyAlignment="1" quotePrefix="1">
      <alignment horizontal="center" vertical="center" wrapText="1"/>
    </xf>
    <xf numFmtId="0" fontId="73" fillId="30" borderId="24" xfId="209" applyFont="1" applyFill="1" applyBorder="1" applyAlignment="1">
      <alignment horizontal="center" vertical="center" wrapText="1"/>
      <protection/>
    </xf>
    <xf numFmtId="0" fontId="0" fillId="30" borderId="24" xfId="0" applyFont="1" applyFill="1" applyBorder="1" applyAlignment="1">
      <alignment/>
    </xf>
    <xf numFmtId="0" fontId="74" fillId="31" borderId="0" xfId="0" applyFont="1" applyFill="1" applyBorder="1" applyAlignment="1" quotePrefix="1">
      <alignment horizontal="center" vertical="center" wrapText="1"/>
    </xf>
  </cellXfs>
  <cellStyles count="290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álne_HDP-OD~1" xfId="210"/>
    <cellStyle name="normální_agricult_1" xfId="211"/>
    <cellStyle name="Normßl - Style1" xfId="212"/>
    <cellStyle name="Notă" xfId="213"/>
    <cellStyle name="Note" xfId="214"/>
    <cellStyle name="Ôèíàíñîâûé_Tranche" xfId="215"/>
    <cellStyle name="Output" xfId="216"/>
    <cellStyle name="Pénznem [0]_10mell99" xfId="217"/>
    <cellStyle name="Pénznem_10mell99" xfId="218"/>
    <cellStyle name="Percen - Style1" xfId="219"/>
    <cellStyle name="Percent" xfId="220"/>
    <cellStyle name="Percent [2]" xfId="221"/>
    <cellStyle name="percentage difference" xfId="222"/>
    <cellStyle name="percentage difference one decimal" xfId="223"/>
    <cellStyle name="percentage difference zero decimal" xfId="224"/>
    <cellStyle name="Pevný" xfId="225"/>
    <cellStyle name="Presentation" xfId="226"/>
    <cellStyle name="Publication" xfId="227"/>
    <cellStyle name="Red Text" xfId="228"/>
    <cellStyle name="reduced" xfId="229"/>
    <cellStyle name="s1" xfId="230"/>
    <cellStyle name="Satisfaisant" xfId="231"/>
    <cellStyle name="Sortie" xfId="232"/>
    <cellStyle name="Standard_laroux" xfId="233"/>
    <cellStyle name="STYL1 - Style1" xfId="234"/>
    <cellStyle name="Style1" xfId="235"/>
    <cellStyle name="Text" xfId="236"/>
    <cellStyle name="Text avertisment" xfId="237"/>
    <cellStyle name="text BoldBlack" xfId="238"/>
    <cellStyle name="text BoldUnderline" xfId="239"/>
    <cellStyle name="text BoldUnderlineER" xfId="240"/>
    <cellStyle name="text BoldUndlnBlack" xfId="241"/>
    <cellStyle name="Text explicativ" xfId="242"/>
    <cellStyle name="text LightGreen" xfId="243"/>
    <cellStyle name="Texte explicatif" xfId="244"/>
    <cellStyle name="Title" xfId="245"/>
    <cellStyle name="Titlu" xfId="246"/>
    <cellStyle name="Titlu 1" xfId="247"/>
    <cellStyle name="Titlu 2" xfId="248"/>
    <cellStyle name="Titlu 3" xfId="249"/>
    <cellStyle name="Titlu 4" xfId="250"/>
    <cellStyle name="Titre" xfId="251"/>
    <cellStyle name="Titre 1" xfId="252"/>
    <cellStyle name="Titre 2" xfId="253"/>
    <cellStyle name="Titre 3" xfId="254"/>
    <cellStyle name="Titre 4" xfId="255"/>
    <cellStyle name="TopGrey" xfId="256"/>
    <cellStyle name="Total" xfId="257"/>
    <cellStyle name="Undefiniert" xfId="258"/>
    <cellStyle name="ux?_x0018_Normal_laroux_7_laroux_1?&quot;Normal_laroux_7_laroux_1_²ðò²Ê´²ÜÎ?_x001F_Normal_laroux_7_laroux_1_²ÜºÈÆø?0*Normal_laro" xfId="259"/>
    <cellStyle name="ux_1_²ÜºÈÆø (³é³Ýó Ø.)?_x0007_!ß&quot;VQ_x0006_?_x0006_?ults?_x0006_$Currency [0]_laroux_5_results_Sheet1?_x001C_Currency [0]_laroux_5_Sheet1?_x0015_Cur" xfId="260"/>
    <cellStyle name="Verificare celulă" xfId="261"/>
    <cellStyle name="Vérification" xfId="262"/>
    <cellStyle name="Währung [0]_laroux" xfId="263"/>
    <cellStyle name="Währung_laroux" xfId="264"/>
    <cellStyle name="Warning Text" xfId="265"/>
    <cellStyle name="WebAnchor1" xfId="266"/>
    <cellStyle name="WebAnchor2" xfId="267"/>
    <cellStyle name="WebAnchor3" xfId="268"/>
    <cellStyle name="WebAnchor4" xfId="269"/>
    <cellStyle name="WebAnchor5" xfId="270"/>
    <cellStyle name="WebAnchor6" xfId="271"/>
    <cellStyle name="WebAnchor7" xfId="272"/>
    <cellStyle name="Webexclude" xfId="273"/>
    <cellStyle name="WebFN" xfId="274"/>
    <cellStyle name="WebFN1" xfId="275"/>
    <cellStyle name="WebFN2" xfId="276"/>
    <cellStyle name="WebFN3" xfId="277"/>
    <cellStyle name="WebFN4" xfId="278"/>
    <cellStyle name="WebHR" xfId="279"/>
    <cellStyle name="WebIndent1" xfId="280"/>
    <cellStyle name="WebIndent1wFN3" xfId="281"/>
    <cellStyle name="WebIndent2" xfId="282"/>
    <cellStyle name="WebNoBR" xfId="283"/>
    <cellStyle name="Záhlaví 1" xfId="284"/>
    <cellStyle name="Záhlaví 2" xfId="285"/>
    <cellStyle name="zero" xfId="286"/>
    <cellStyle name="ДАТА" xfId="287"/>
    <cellStyle name="Денежный [0]_453" xfId="288"/>
    <cellStyle name="Денежный_453" xfId="289"/>
    <cellStyle name="ЗАГОЛОВОК1" xfId="290"/>
    <cellStyle name="ЗАГОЛОВОК2" xfId="291"/>
    <cellStyle name="ИТОГОВЫЙ" xfId="292"/>
    <cellStyle name="Обычный_02-682" xfId="293"/>
    <cellStyle name="Открывавшаяся гиперссылка_Table_B_1999_2000_2001" xfId="294"/>
    <cellStyle name="ПРОЦЕНТНЫЙ_BOPENGC" xfId="295"/>
    <cellStyle name="ТЕКСТ" xfId="296"/>
    <cellStyle name="Тысячи [0]_Dk98" xfId="297"/>
    <cellStyle name="Тысячи_Dk98" xfId="298"/>
    <cellStyle name="УровеньСтолб_1_Структура державного боргу" xfId="299"/>
    <cellStyle name="УровеньСтрок_1_Структура державного боргу" xfId="300"/>
    <cellStyle name="ФИКСИРОВАННЫЙ" xfId="301"/>
    <cellStyle name="Финансовый [0]_453" xfId="302"/>
    <cellStyle name="Финансовый_1 квартал-уточ.платежі" xfId="3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71">
    <tabColor indexed="33"/>
  </sheetPr>
  <dimension ref="A1:R179"/>
  <sheetViews>
    <sheetView showZeros="0" tabSelected="1" view="pageBreakPreview" zoomScale="70" zoomScaleNormal="75" zoomScaleSheetLayoutView="70" zoomScalePageLayoutView="0" workbookViewId="0" topLeftCell="A1">
      <selection activeCell="O12" sqref="O12"/>
    </sheetView>
  </sheetViews>
  <sheetFormatPr defaultColWidth="8.8515625" defaultRowHeight="19.5" customHeight="1"/>
  <cols>
    <col min="1" max="1" width="55.421875" style="1" customWidth="1"/>
    <col min="2" max="2" width="13.00390625" style="1" customWidth="1"/>
    <col min="3" max="4" width="8.140625" style="1" customWidth="1"/>
    <col min="5" max="5" width="2.140625" style="1" customWidth="1"/>
    <col min="6" max="6" width="13.00390625" style="1" customWidth="1"/>
    <col min="7" max="8" width="8.140625" style="1" customWidth="1"/>
    <col min="9" max="9" width="2.421875" style="1" customWidth="1"/>
    <col min="10" max="10" width="13.28125" style="108" customWidth="1"/>
    <col min="11" max="11" width="8.421875" style="3" customWidth="1"/>
    <col min="12" max="12" width="7.8515625" style="3" customWidth="1"/>
    <col min="13" max="13" width="2.28125" style="3" customWidth="1"/>
    <col min="14" max="14" width="11.421875" style="3" bestFit="1" customWidth="1"/>
    <col min="15" max="15" width="10.28125" style="4" bestFit="1" customWidth="1"/>
    <col min="16" max="16" width="4.57421875" style="4" customWidth="1"/>
    <col min="17" max="17" width="14.140625" style="4" customWidth="1"/>
    <col min="18" max="18" width="8.8515625" style="4" customWidth="1"/>
    <col min="19" max="19" width="11.140625" style="4" customWidth="1"/>
    <col min="20" max="16384" width="8.8515625" style="4" customWidth="1"/>
  </cols>
  <sheetData>
    <row r="1" spans="9:10" ht="17.25" customHeight="1">
      <c r="I1" s="2"/>
      <c r="J1" s="101"/>
    </row>
    <row r="2" spans="9:15" ht="18">
      <c r="I2" s="2"/>
      <c r="J2" s="101"/>
      <c r="N2" s="113" t="s">
        <v>0</v>
      </c>
      <c r="O2" s="113"/>
    </row>
    <row r="3" spans="1:16" ht="18.75" customHeight="1">
      <c r="A3" s="121" t="s">
        <v>44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7"/>
    </row>
    <row r="4" spans="1:16" ht="18" customHeight="1">
      <c r="A4" s="121" t="s">
        <v>45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77"/>
    </row>
    <row r="5" spans="1:14" ht="15">
      <c r="A5" s="6"/>
      <c r="B5" s="6"/>
      <c r="C5" s="6"/>
      <c r="D5" s="6"/>
      <c r="E5" s="6"/>
      <c r="F5" s="6"/>
      <c r="G5" s="6"/>
      <c r="H5" s="6"/>
      <c r="I5" s="6"/>
      <c r="J5" s="112"/>
      <c r="K5" s="6"/>
      <c r="L5" s="6"/>
      <c r="M5" s="6"/>
      <c r="N5" s="6"/>
    </row>
    <row r="6" spans="1:14" ht="16.5" thickBot="1">
      <c r="A6" s="4" t="s">
        <v>1</v>
      </c>
      <c r="B6" s="4"/>
      <c r="C6" s="4"/>
      <c r="D6" s="4"/>
      <c r="E6" s="7"/>
      <c r="F6" s="4"/>
      <c r="G6" s="4"/>
      <c r="H6" s="4"/>
      <c r="I6" s="7"/>
      <c r="J6" s="102"/>
      <c r="K6" s="8"/>
      <c r="L6" s="8"/>
      <c r="M6" s="9"/>
      <c r="N6" s="8"/>
    </row>
    <row r="7" spans="1:16" ht="36" customHeight="1">
      <c r="A7" s="10"/>
      <c r="B7" s="117" t="s">
        <v>49</v>
      </c>
      <c r="C7" s="118"/>
      <c r="D7" s="118"/>
      <c r="E7" s="75"/>
      <c r="F7" s="119" t="s">
        <v>51</v>
      </c>
      <c r="G7" s="120"/>
      <c r="H7" s="120"/>
      <c r="I7" s="11"/>
      <c r="J7" s="117" t="s">
        <v>52</v>
      </c>
      <c r="K7" s="118"/>
      <c r="L7" s="118"/>
      <c r="M7" s="12"/>
      <c r="N7" s="115" t="s">
        <v>50</v>
      </c>
      <c r="O7" s="116"/>
      <c r="P7" s="13"/>
    </row>
    <row r="8" spans="1:16" s="21" customFormat="1" ht="42.75">
      <c r="A8" s="14"/>
      <c r="B8" s="15" t="s">
        <v>2</v>
      </c>
      <c r="C8" s="16" t="s">
        <v>3</v>
      </c>
      <c r="D8" s="16" t="s">
        <v>4</v>
      </c>
      <c r="E8" s="17"/>
      <c r="F8" s="15" t="s">
        <v>2</v>
      </c>
      <c r="G8" s="16" t="s">
        <v>3</v>
      </c>
      <c r="H8" s="16" t="s">
        <v>4</v>
      </c>
      <c r="I8" s="17"/>
      <c r="J8" s="18" t="s">
        <v>2</v>
      </c>
      <c r="K8" s="16" t="s">
        <v>3</v>
      </c>
      <c r="L8" s="16" t="s">
        <v>4</v>
      </c>
      <c r="M8" s="17"/>
      <c r="N8" s="19" t="s">
        <v>53</v>
      </c>
      <c r="O8" s="19" t="s">
        <v>54</v>
      </c>
      <c r="P8" s="20"/>
    </row>
    <row r="9" spans="1:16" s="26" customFormat="1" ht="9.75" customHeight="1">
      <c r="A9" s="22"/>
      <c r="B9" s="22"/>
      <c r="C9" s="22"/>
      <c r="D9" s="22"/>
      <c r="E9" s="22"/>
      <c r="F9" s="22"/>
      <c r="G9" s="22"/>
      <c r="H9" s="22"/>
      <c r="I9" s="22"/>
      <c r="J9" s="103"/>
      <c r="K9" s="23"/>
      <c r="L9" s="23"/>
      <c r="M9" s="23"/>
      <c r="N9" s="23"/>
      <c r="O9" s="24"/>
      <c r="P9" s="25"/>
    </row>
    <row r="10" spans="1:16" s="26" customFormat="1" ht="18" customHeight="1">
      <c r="A10" s="93" t="s">
        <v>5</v>
      </c>
      <c r="B10" s="94">
        <v>944220.2</v>
      </c>
      <c r="C10" s="95"/>
      <c r="D10" s="95"/>
      <c r="E10" s="95"/>
      <c r="F10" s="95">
        <v>1031000</v>
      </c>
      <c r="G10" s="95"/>
      <c r="H10" s="95"/>
      <c r="I10" s="95"/>
      <c r="J10" s="95">
        <v>1031000</v>
      </c>
      <c r="K10" s="95"/>
      <c r="L10" s="95"/>
      <c r="M10" s="95"/>
      <c r="N10" s="95"/>
      <c r="O10" s="96"/>
      <c r="P10" s="27"/>
    </row>
    <row r="11" spans="10:16" s="26" customFormat="1" ht="8.25" customHeight="1">
      <c r="J11" s="110"/>
      <c r="K11" s="28"/>
      <c r="L11" s="28"/>
      <c r="M11" s="28"/>
      <c r="N11" s="28"/>
      <c r="O11" s="25"/>
      <c r="P11" s="25"/>
    </row>
    <row r="12" spans="1:16" s="28" customFormat="1" ht="35.25" customHeight="1">
      <c r="A12" s="80" t="s">
        <v>6</v>
      </c>
      <c r="B12" s="81">
        <f>B13+B29+B30+B32+B31+B33+B34</f>
        <v>132043.90922557</v>
      </c>
      <c r="C12" s="82">
        <f aca="true" t="shared" si="0" ref="C12:C32">B12/$B$10*100</f>
        <v>13.984440200026436</v>
      </c>
      <c r="D12" s="82">
        <f aca="true" t="shared" si="1" ref="D12:D32">B12/B$12*100</f>
        <v>100</v>
      </c>
      <c r="E12" s="82"/>
      <c r="F12" s="81">
        <f>F13+F29+F30+F32+F31+F33+F34</f>
        <v>157663.852</v>
      </c>
      <c r="G12" s="82">
        <f aca="true" t="shared" si="2" ref="G12:G47">F12/$F$10*100</f>
        <v>15.292323181377304</v>
      </c>
      <c r="H12" s="82">
        <f aca="true" t="shared" si="3" ref="H12:H31">F12/F$12*100</f>
        <v>100</v>
      </c>
      <c r="I12" s="82"/>
      <c r="J12" s="81">
        <f>J13+J29+J30+J32+J31+J33+J34</f>
        <v>148622.29212946998</v>
      </c>
      <c r="K12" s="82">
        <f aca="true" t="shared" si="4" ref="K12:K18">J12/$J$10*100</f>
        <v>14.41535326183026</v>
      </c>
      <c r="L12" s="82">
        <f aca="true" t="shared" si="5" ref="L12:L18">J12/J$12*100</f>
        <v>100</v>
      </c>
      <c r="M12" s="83"/>
      <c r="N12" s="84">
        <f aca="true" t="shared" si="6" ref="N12:N28">J12/B12</f>
        <v>1.1255520455364525</v>
      </c>
      <c r="O12" s="84">
        <f aca="true" t="shared" si="7" ref="O12:O28">J12/F12</f>
        <v>0.9426529305491659</v>
      </c>
      <c r="P12" s="29"/>
    </row>
    <row r="13" spans="1:16" s="35" customFormat="1" ht="24.75" customHeight="1">
      <c r="A13" s="30" t="s">
        <v>7</v>
      </c>
      <c r="B13" s="31">
        <f>B14+B27+B28</f>
        <v>125179.85290757</v>
      </c>
      <c r="C13" s="32">
        <f t="shared" si="0"/>
        <v>13.257485161572482</v>
      </c>
      <c r="D13" s="32">
        <f t="shared" si="1"/>
        <v>94.80168653120215</v>
      </c>
      <c r="E13" s="32"/>
      <c r="F13" s="31">
        <f>F14+F27+F28</f>
        <v>145144.543</v>
      </c>
      <c r="G13" s="32">
        <f t="shared" si="2"/>
        <v>14.078035208535402</v>
      </c>
      <c r="H13" s="32">
        <f t="shared" si="3"/>
        <v>92.05949312972513</v>
      </c>
      <c r="I13" s="32"/>
      <c r="J13" s="109">
        <f>J14+J27+J28</f>
        <v>140646.78151546998</v>
      </c>
      <c r="K13" s="32">
        <f t="shared" si="4"/>
        <v>13.641782882198832</v>
      </c>
      <c r="L13" s="32">
        <f t="shared" si="5"/>
        <v>94.63370501172714</v>
      </c>
      <c r="M13" s="33"/>
      <c r="N13" s="53">
        <f t="shared" si="6"/>
        <v>1.1235576512405747</v>
      </c>
      <c r="O13" s="53">
        <f>J13/F13</f>
        <v>0.9690118457672223</v>
      </c>
      <c r="P13" s="34"/>
    </row>
    <row r="14" spans="1:16" s="35" customFormat="1" ht="25.5" customHeight="1">
      <c r="A14" s="36" t="s">
        <v>8</v>
      </c>
      <c r="B14" s="31">
        <f>B15+B19+B20+B25+B26</f>
        <v>67951.61120700001</v>
      </c>
      <c r="C14" s="32">
        <f t="shared" si="0"/>
        <v>7.196585204065747</v>
      </c>
      <c r="D14" s="32">
        <f t="shared" si="1"/>
        <v>51.46137493621048</v>
      </c>
      <c r="E14" s="32"/>
      <c r="F14" s="31">
        <f>F15+F19+F20+F25+F26</f>
        <v>75743.75400000002</v>
      </c>
      <c r="G14" s="32">
        <f t="shared" si="2"/>
        <v>7.346629873908828</v>
      </c>
      <c r="H14" s="32">
        <f t="shared" si="3"/>
        <v>48.04129357438255</v>
      </c>
      <c r="I14" s="32"/>
      <c r="J14" s="109">
        <f>J15+J19+J20+J25+J26</f>
        <v>72484.442715</v>
      </c>
      <c r="K14" s="32">
        <f t="shared" si="4"/>
        <v>7.030498808438409</v>
      </c>
      <c r="L14" s="32">
        <f t="shared" si="5"/>
        <v>48.77090891039166</v>
      </c>
      <c r="M14" s="33"/>
      <c r="N14" s="53">
        <f t="shared" si="6"/>
        <v>1.0667067554026304</v>
      </c>
      <c r="O14" s="53">
        <f t="shared" si="7"/>
        <v>0.9569692401963598</v>
      </c>
      <c r="P14" s="34"/>
    </row>
    <row r="15" spans="1:16" s="35" customFormat="1" ht="40.5" customHeight="1">
      <c r="A15" s="37" t="s">
        <v>9</v>
      </c>
      <c r="B15" s="31">
        <f>B16+B17+B18</f>
        <v>20321.526</v>
      </c>
      <c r="C15" s="32">
        <f t="shared" si="0"/>
        <v>2.152201996949441</v>
      </c>
      <c r="D15" s="32">
        <f t="shared" si="1"/>
        <v>15.38997604598697</v>
      </c>
      <c r="E15" s="32"/>
      <c r="F15" s="31">
        <f>F16+F17+F18</f>
        <v>21516.524</v>
      </c>
      <c r="G15" s="32">
        <f t="shared" si="2"/>
        <v>2.0869567410281284</v>
      </c>
      <c r="H15" s="32">
        <f t="shared" si="3"/>
        <v>13.64708760255331</v>
      </c>
      <c r="I15" s="32"/>
      <c r="J15" s="109">
        <f>J16+J17+J18</f>
        <v>20929.625613</v>
      </c>
      <c r="K15" s="32">
        <f t="shared" si="4"/>
        <v>2.030031582250243</v>
      </c>
      <c r="L15" s="32">
        <f t="shared" si="5"/>
        <v>14.082426877636555</v>
      </c>
      <c r="M15" s="33"/>
      <c r="N15" s="53">
        <f>J15/B15</f>
        <v>1.029923914818208</v>
      </c>
      <c r="O15" s="53">
        <f>J15/F15</f>
        <v>0.972723364285049</v>
      </c>
      <c r="P15" s="34"/>
    </row>
    <row r="16" spans="1:16" ht="25.5" customHeight="1">
      <c r="A16" s="38" t="s">
        <v>10</v>
      </c>
      <c r="B16" s="39">
        <v>7305.914</v>
      </c>
      <c r="C16" s="39">
        <f t="shared" si="0"/>
        <v>0.7737510805212597</v>
      </c>
      <c r="D16" s="39">
        <f t="shared" si="1"/>
        <v>5.5329428239808776</v>
      </c>
      <c r="E16" s="39"/>
      <c r="F16" s="39">
        <v>8304.951000000001</v>
      </c>
      <c r="G16" s="39">
        <f t="shared" si="2"/>
        <v>0.8055238603297771</v>
      </c>
      <c r="H16" s="39">
        <f t="shared" si="3"/>
        <v>5.2675048177815675</v>
      </c>
      <c r="I16" s="39"/>
      <c r="J16" s="97">
        <v>8132.852000000001</v>
      </c>
      <c r="K16" s="32">
        <f t="shared" si="4"/>
        <v>0.7888314258001942</v>
      </c>
      <c r="L16" s="32">
        <f t="shared" si="5"/>
        <v>5.472161600707379</v>
      </c>
      <c r="M16" s="40"/>
      <c r="N16" s="71">
        <f t="shared" si="6"/>
        <v>1.1131874807176763</v>
      </c>
      <c r="O16" s="71">
        <f t="shared" si="7"/>
        <v>0.9792775417940455</v>
      </c>
      <c r="P16" s="41"/>
    </row>
    <row r="17" spans="1:16" ht="18" customHeight="1">
      <c r="A17" s="38" t="s">
        <v>11</v>
      </c>
      <c r="B17" s="39">
        <v>11669.284</v>
      </c>
      <c r="C17" s="39">
        <f t="shared" si="0"/>
        <v>1.2358646849537853</v>
      </c>
      <c r="D17" s="39">
        <f t="shared" si="1"/>
        <v>8.837426935054927</v>
      </c>
      <c r="E17" s="39"/>
      <c r="F17" s="39">
        <v>11598.523000000001</v>
      </c>
      <c r="G17" s="39">
        <f t="shared" si="2"/>
        <v>1.1249779825412223</v>
      </c>
      <c r="H17" s="39">
        <f t="shared" si="3"/>
        <v>7.356488410545747</v>
      </c>
      <c r="I17" s="39"/>
      <c r="J17" s="97">
        <v>11067.321613</v>
      </c>
      <c r="K17" s="32">
        <f t="shared" si="4"/>
        <v>1.0734550546071775</v>
      </c>
      <c r="L17" s="32">
        <f t="shared" si="5"/>
        <v>7.446609424754986</v>
      </c>
      <c r="M17" s="40"/>
      <c r="N17" s="71">
        <f t="shared" si="6"/>
        <v>0.9484147967433135</v>
      </c>
      <c r="O17" s="71">
        <f t="shared" si="7"/>
        <v>0.9542009454996985</v>
      </c>
      <c r="P17" s="41"/>
    </row>
    <row r="18" spans="1:16" ht="30" customHeight="1">
      <c r="A18" s="42" t="s">
        <v>12</v>
      </c>
      <c r="B18" s="39">
        <v>1346.328</v>
      </c>
      <c r="C18" s="39">
        <f t="shared" si="0"/>
        <v>0.14258623147439548</v>
      </c>
      <c r="D18" s="39">
        <f t="shared" si="1"/>
        <v>1.019606286951164</v>
      </c>
      <c r="E18" s="39"/>
      <c r="F18" s="39">
        <v>1613.0499999999997</v>
      </c>
      <c r="G18" s="39">
        <f t="shared" si="2"/>
        <v>0.15645489815712899</v>
      </c>
      <c r="H18" s="39">
        <f t="shared" si="3"/>
        <v>1.0230943742259955</v>
      </c>
      <c r="I18" s="39"/>
      <c r="J18" s="97">
        <v>1729.452</v>
      </c>
      <c r="K18" s="32">
        <f t="shared" si="4"/>
        <v>0.167745101842871</v>
      </c>
      <c r="L18" s="32">
        <f t="shared" si="5"/>
        <v>1.1636558521741913</v>
      </c>
      <c r="M18" s="40"/>
      <c r="N18" s="71">
        <f t="shared" si="6"/>
        <v>1.284569584826283</v>
      </c>
      <c r="O18" s="71">
        <f t="shared" si="7"/>
        <v>1.0721626731967393</v>
      </c>
      <c r="P18" s="41"/>
    </row>
    <row r="19" spans="1:16" ht="24" customHeight="1">
      <c r="A19" s="37" t="s">
        <v>13</v>
      </c>
      <c r="B19" s="32">
        <v>3791.4370000000004</v>
      </c>
      <c r="C19" s="32">
        <f t="shared" si="0"/>
        <v>0.40154161073868155</v>
      </c>
      <c r="D19" s="32">
        <f t="shared" si="1"/>
        <v>2.871345616951635</v>
      </c>
      <c r="E19" s="32"/>
      <c r="F19" s="32">
        <v>4205.7</v>
      </c>
      <c r="G19" s="32">
        <f t="shared" si="2"/>
        <v>0.4079243452958293</v>
      </c>
      <c r="H19" s="32">
        <f t="shared" si="3"/>
        <v>2.6675106225363563</v>
      </c>
      <c r="I19" s="32"/>
      <c r="J19" s="98">
        <v>4066.0190000000002</v>
      </c>
      <c r="K19" s="32">
        <f aca="true" t="shared" si="8" ref="K19:K32">J19/$J$10*100</f>
        <v>0.3943762366634336</v>
      </c>
      <c r="L19" s="32">
        <f aca="true" t="shared" si="9" ref="L19:L32">J19/J$12*100</f>
        <v>2.7358069517982884</v>
      </c>
      <c r="M19" s="33"/>
      <c r="N19" s="53">
        <f t="shared" si="6"/>
        <v>1.0724216174500592</v>
      </c>
      <c r="O19" s="53">
        <f t="shared" si="7"/>
        <v>0.9667876928929787</v>
      </c>
      <c r="P19" s="34"/>
    </row>
    <row r="20" spans="1:16" ht="23.25" customHeight="1">
      <c r="A20" s="43" t="s">
        <v>14</v>
      </c>
      <c r="B20" s="31">
        <f>B21+B22+B23+B24</f>
        <v>42940.947207</v>
      </c>
      <c r="C20" s="62">
        <f t="shared" si="0"/>
        <v>4.547768328510659</v>
      </c>
      <c r="D20" s="32">
        <f t="shared" si="1"/>
        <v>32.520202907386036</v>
      </c>
      <c r="E20" s="32"/>
      <c r="F20" s="31">
        <f>F21+F22+F23+F24</f>
        <v>49050.905000000006</v>
      </c>
      <c r="G20" s="62">
        <f t="shared" si="2"/>
        <v>4.757604752667314</v>
      </c>
      <c r="H20" s="32">
        <f t="shared" si="3"/>
        <v>31.11106596583724</v>
      </c>
      <c r="I20" s="32"/>
      <c r="J20" s="109">
        <f>J21+J22+J23+J24</f>
        <v>46476.992102000004</v>
      </c>
      <c r="K20" s="32">
        <f t="shared" si="8"/>
        <v>4.507952677206596</v>
      </c>
      <c r="L20" s="32">
        <f t="shared" si="9"/>
        <v>31.271884880844325</v>
      </c>
      <c r="M20" s="33"/>
      <c r="N20" s="53">
        <f t="shared" si="6"/>
        <v>1.0823466906296744</v>
      </c>
      <c r="O20" s="53">
        <f t="shared" si="7"/>
        <v>0.9475256797402616</v>
      </c>
      <c r="P20" s="34"/>
    </row>
    <row r="21" spans="1:16" ht="20.25" customHeight="1">
      <c r="A21" s="38" t="s">
        <v>15</v>
      </c>
      <c r="B21" s="44">
        <v>26774.718</v>
      </c>
      <c r="C21" s="39">
        <f t="shared" si="0"/>
        <v>2.835643423006625</v>
      </c>
      <c r="D21" s="39">
        <f t="shared" si="1"/>
        <v>20.277132172950797</v>
      </c>
      <c r="E21" s="39"/>
      <c r="F21" s="44">
        <v>32953.994000000006</v>
      </c>
      <c r="G21" s="39">
        <f t="shared" si="2"/>
        <v>3.1963136760426774</v>
      </c>
      <c r="H21" s="39">
        <f t="shared" si="3"/>
        <v>20.90142640939662</v>
      </c>
      <c r="I21" s="39"/>
      <c r="J21" s="97">
        <v>30144.575</v>
      </c>
      <c r="K21" s="39">
        <f t="shared" si="8"/>
        <v>2.923819107662464</v>
      </c>
      <c r="L21" s="39">
        <f t="shared" si="9"/>
        <v>20.28267399734357</v>
      </c>
      <c r="M21" s="40"/>
      <c r="N21" s="71">
        <f t="shared" si="6"/>
        <v>1.125859663582638</v>
      </c>
      <c r="O21" s="71">
        <f t="shared" si="7"/>
        <v>0.9147472382255091</v>
      </c>
      <c r="P21" s="41"/>
    </row>
    <row r="22" spans="1:16" ht="18" customHeight="1">
      <c r="A22" s="38" t="s">
        <v>16</v>
      </c>
      <c r="B22" s="44">
        <v>13132.27</v>
      </c>
      <c r="C22" s="39">
        <f t="shared" si="0"/>
        <v>1.3908058734604494</v>
      </c>
      <c r="D22" s="39">
        <f t="shared" si="1"/>
        <v>9.945381106194155</v>
      </c>
      <c r="E22" s="39"/>
      <c r="F22" s="44">
        <v>14488.548999999999</v>
      </c>
      <c r="G22" s="39">
        <f t="shared" si="2"/>
        <v>1.4052908826382153</v>
      </c>
      <c r="H22" s="39">
        <f t="shared" si="3"/>
        <v>9.189518596818246</v>
      </c>
      <c r="I22" s="39"/>
      <c r="J22" s="97">
        <v>14114.156</v>
      </c>
      <c r="K22" s="39">
        <f t="shared" si="8"/>
        <v>1.3689773035887487</v>
      </c>
      <c r="L22" s="39">
        <f t="shared" si="9"/>
        <v>9.496661501966795</v>
      </c>
      <c r="M22" s="40"/>
      <c r="N22" s="71">
        <f t="shared" si="6"/>
        <v>1.07476894702896</v>
      </c>
      <c r="O22" s="71">
        <f t="shared" si="7"/>
        <v>0.9741593861469496</v>
      </c>
      <c r="P22" s="41"/>
    </row>
    <row r="23" spans="1:16" s="46" customFormat="1" ht="27" customHeight="1">
      <c r="A23" s="45" t="s">
        <v>17</v>
      </c>
      <c r="B23" s="44">
        <v>1835.1132069999999</v>
      </c>
      <c r="C23" s="39">
        <f t="shared" si="0"/>
        <v>0.19435225035431353</v>
      </c>
      <c r="D23" s="39">
        <f t="shared" si="1"/>
        <v>1.3897749754326678</v>
      </c>
      <c r="E23" s="39"/>
      <c r="F23" s="44">
        <v>2295.1800000000003</v>
      </c>
      <c r="G23" s="39">
        <f t="shared" si="2"/>
        <v>0.22261687681862274</v>
      </c>
      <c r="H23" s="39">
        <f t="shared" si="3"/>
        <v>1.4557426898335581</v>
      </c>
      <c r="I23" s="39"/>
      <c r="J23" s="97">
        <v>2312.143102</v>
      </c>
      <c r="K23" s="39">
        <f t="shared" si="8"/>
        <v>0.2242621825412221</v>
      </c>
      <c r="L23" s="39">
        <f t="shared" si="9"/>
        <v>1.55571756354411</v>
      </c>
      <c r="M23" s="40"/>
      <c r="N23" s="71">
        <f t="shared" si="6"/>
        <v>1.2599457587577594</v>
      </c>
      <c r="O23" s="71">
        <f t="shared" si="7"/>
        <v>1.0073907501808135</v>
      </c>
      <c r="P23" s="41"/>
    </row>
    <row r="24" spans="1:16" ht="46.5" customHeight="1">
      <c r="A24" s="45" t="s">
        <v>18</v>
      </c>
      <c r="B24" s="44">
        <v>1198.846</v>
      </c>
      <c r="C24" s="39">
        <f t="shared" si="0"/>
        <v>0.12696678168927122</v>
      </c>
      <c r="D24" s="39">
        <f t="shared" si="1"/>
        <v>0.9079146528084207</v>
      </c>
      <c r="E24" s="39"/>
      <c r="F24" s="44">
        <v>-686.8179999999998</v>
      </c>
      <c r="G24" s="47">
        <f t="shared" si="2"/>
        <v>-0.06661668283220172</v>
      </c>
      <c r="H24" s="39">
        <f t="shared" si="3"/>
        <v>-0.43562173021118356</v>
      </c>
      <c r="I24" s="39"/>
      <c r="J24" s="97">
        <v>-93.88200000000006</v>
      </c>
      <c r="K24" s="39">
        <f t="shared" si="8"/>
        <v>-0.009105916585838997</v>
      </c>
      <c r="L24" s="39">
        <f t="shared" si="9"/>
        <v>-0.06316818201014975</v>
      </c>
      <c r="M24" s="40"/>
      <c r="N24" s="71">
        <f t="shared" si="6"/>
        <v>-0.07831030841325747</v>
      </c>
      <c r="O24" s="71">
        <f t="shared" si="7"/>
        <v>0.1366912340678318</v>
      </c>
      <c r="P24" s="41"/>
    </row>
    <row r="25" spans="1:16" s="35" customFormat="1" ht="35.25" customHeight="1">
      <c r="A25" s="43" t="s">
        <v>19</v>
      </c>
      <c r="B25" s="72">
        <v>510.196</v>
      </c>
      <c r="C25" s="32">
        <f t="shared" si="0"/>
        <v>0.05403358242071077</v>
      </c>
      <c r="D25" s="32">
        <f t="shared" si="1"/>
        <v>0.386383592391554</v>
      </c>
      <c r="E25" s="32"/>
      <c r="F25" s="72">
        <v>563.847</v>
      </c>
      <c r="G25" s="32">
        <f t="shared" si="2"/>
        <v>0.054689330746847724</v>
      </c>
      <c r="H25" s="32">
        <f t="shared" si="3"/>
        <v>0.3576260460768141</v>
      </c>
      <c r="I25" s="32"/>
      <c r="J25" s="98">
        <v>588.841</v>
      </c>
      <c r="K25" s="32">
        <f t="shared" si="8"/>
        <v>0.05711357904946653</v>
      </c>
      <c r="L25" s="32">
        <f t="shared" si="9"/>
        <v>0.39619964916638506</v>
      </c>
      <c r="M25" s="33"/>
      <c r="N25" s="53">
        <f t="shared" si="6"/>
        <v>1.1541466416828041</v>
      </c>
      <c r="O25" s="53">
        <f t="shared" si="7"/>
        <v>1.0443276278848694</v>
      </c>
      <c r="P25" s="34"/>
    </row>
    <row r="26" spans="1:16" s="35" customFormat="1" ht="17.25" customHeight="1">
      <c r="A26" s="48" t="s">
        <v>20</v>
      </c>
      <c r="B26" s="72">
        <v>387.505</v>
      </c>
      <c r="C26" s="32">
        <f t="shared" si="0"/>
        <v>0.04103968544625502</v>
      </c>
      <c r="D26" s="32">
        <f t="shared" si="1"/>
        <v>0.29346677349428285</v>
      </c>
      <c r="E26" s="32"/>
      <c r="F26" s="72">
        <v>406.778</v>
      </c>
      <c r="G26" s="32">
        <f t="shared" si="2"/>
        <v>0.03945470417070805</v>
      </c>
      <c r="H26" s="32">
        <f t="shared" si="3"/>
        <v>0.2580033373788178</v>
      </c>
      <c r="I26" s="32"/>
      <c r="J26" s="98">
        <v>422.965</v>
      </c>
      <c r="K26" s="32">
        <f t="shared" si="8"/>
        <v>0.04102473326867119</v>
      </c>
      <c r="L26" s="32">
        <f t="shared" si="9"/>
        <v>0.28459055094611285</v>
      </c>
      <c r="M26" s="33"/>
      <c r="N26" s="53">
        <f t="shared" si="6"/>
        <v>1.0915084966645592</v>
      </c>
      <c r="O26" s="53">
        <f t="shared" si="7"/>
        <v>1.0397932041555835</v>
      </c>
      <c r="P26" s="34"/>
    </row>
    <row r="27" spans="1:16" s="35" customFormat="1" ht="18" customHeight="1">
      <c r="A27" s="49" t="s">
        <v>21</v>
      </c>
      <c r="B27" s="72">
        <v>46811.828713</v>
      </c>
      <c r="C27" s="32">
        <f t="shared" si="0"/>
        <v>4.957723708198576</v>
      </c>
      <c r="D27" s="32">
        <f t="shared" si="1"/>
        <v>35.451713742457876</v>
      </c>
      <c r="E27" s="32"/>
      <c r="F27" s="72">
        <v>57152.163</v>
      </c>
      <c r="G27" s="32">
        <f t="shared" si="2"/>
        <v>5.543371774975752</v>
      </c>
      <c r="H27" s="32">
        <f t="shared" si="3"/>
        <v>36.249376299647935</v>
      </c>
      <c r="I27" s="32"/>
      <c r="J27" s="98">
        <v>54816.168707</v>
      </c>
      <c r="K27" s="32">
        <f t="shared" si="8"/>
        <v>5.316796188845781</v>
      </c>
      <c r="L27" s="32">
        <f t="shared" si="9"/>
        <v>36.8828712850477</v>
      </c>
      <c r="M27" s="33"/>
      <c r="N27" s="53">
        <f t="shared" si="6"/>
        <v>1.1709896881635202</v>
      </c>
      <c r="O27" s="53">
        <f t="shared" si="7"/>
        <v>0.9591267561824387</v>
      </c>
      <c r="P27" s="34"/>
    </row>
    <row r="28" spans="1:16" s="35" customFormat="1" ht="18.75" customHeight="1">
      <c r="A28" s="50" t="s">
        <v>22</v>
      </c>
      <c r="B28" s="72">
        <v>10416.412987569996</v>
      </c>
      <c r="C28" s="32">
        <f t="shared" si="0"/>
        <v>1.103176249308159</v>
      </c>
      <c r="D28" s="32">
        <f t="shared" si="1"/>
        <v>7.888597852533801</v>
      </c>
      <c r="E28" s="32"/>
      <c r="F28" s="72">
        <v>12248.626000000002</v>
      </c>
      <c r="G28" s="32">
        <f t="shared" si="2"/>
        <v>1.1880335596508247</v>
      </c>
      <c r="H28" s="32">
        <f t="shared" si="3"/>
        <v>7.768823255694654</v>
      </c>
      <c r="I28" s="32"/>
      <c r="J28" s="98">
        <v>13346.170093470002</v>
      </c>
      <c r="K28" s="32">
        <f t="shared" si="8"/>
        <v>1.2944878849146462</v>
      </c>
      <c r="L28" s="32">
        <f t="shared" si="9"/>
        <v>8.979924816287784</v>
      </c>
      <c r="M28" s="33"/>
      <c r="N28" s="53">
        <f t="shared" si="6"/>
        <v>1.281263531831554</v>
      </c>
      <c r="O28" s="53">
        <f t="shared" si="7"/>
        <v>1.0896054866456042</v>
      </c>
      <c r="P28" s="34"/>
    </row>
    <row r="29" spans="1:16" s="35" customFormat="1" ht="19.5" customHeight="1">
      <c r="A29" s="73" t="s">
        <v>23</v>
      </c>
      <c r="B29" s="72">
        <v>358.189</v>
      </c>
      <c r="C29" s="32">
        <f t="shared" si="0"/>
        <v>0.0379349012020713</v>
      </c>
      <c r="D29" s="32">
        <f t="shared" si="1"/>
        <v>0.27126506788594645</v>
      </c>
      <c r="E29" s="32"/>
      <c r="F29" s="72">
        <v>463.611</v>
      </c>
      <c r="G29" s="32">
        <f t="shared" si="2"/>
        <v>0.04496711930164888</v>
      </c>
      <c r="H29" s="32">
        <f t="shared" si="3"/>
        <v>0.29405028110057846</v>
      </c>
      <c r="I29" s="32"/>
      <c r="J29" s="98">
        <v>376.626</v>
      </c>
      <c r="K29" s="32">
        <f t="shared" si="8"/>
        <v>0.036530164888457804</v>
      </c>
      <c r="L29" s="32">
        <f t="shared" si="9"/>
        <v>0.25341151357826464</v>
      </c>
      <c r="M29" s="33"/>
      <c r="N29" s="53">
        <f>J29/B29</f>
        <v>1.0514728257986703</v>
      </c>
      <c r="O29" s="53">
        <f>J29/F29</f>
        <v>0.8123750299281078</v>
      </c>
      <c r="P29" s="34"/>
    </row>
    <row r="30" spans="1:16" s="35" customFormat="1" ht="18" customHeight="1">
      <c r="A30" s="73" t="s">
        <v>24</v>
      </c>
      <c r="B30" s="72">
        <v>2.7489999999999997</v>
      </c>
      <c r="C30" s="32">
        <f t="shared" si="0"/>
        <v>0.0002911397150791733</v>
      </c>
      <c r="D30" s="32">
        <f t="shared" si="1"/>
        <v>0.002081883228179723</v>
      </c>
      <c r="E30" s="32"/>
      <c r="F30" s="72">
        <v>7.457000000000001</v>
      </c>
      <c r="G30" s="32">
        <f t="shared" si="2"/>
        <v>0.000723278370514064</v>
      </c>
      <c r="H30" s="32">
        <f t="shared" si="3"/>
        <v>0.004729682743004402</v>
      </c>
      <c r="I30" s="32"/>
      <c r="J30" s="98">
        <v>2.914326</v>
      </c>
      <c r="K30" s="32">
        <f t="shared" si="8"/>
        <v>0.0002826698351115422</v>
      </c>
      <c r="L30" s="32">
        <f t="shared" si="9"/>
        <v>0.00196089426306333</v>
      </c>
      <c r="M30" s="33"/>
      <c r="N30" s="53"/>
      <c r="O30" s="53">
        <f>J30/F30</f>
        <v>0.3908174869250368</v>
      </c>
      <c r="P30" s="34"/>
    </row>
    <row r="31" spans="1:16" s="35" customFormat="1" ht="30" customHeight="1">
      <c r="A31" s="74" t="s">
        <v>25</v>
      </c>
      <c r="B31" s="72">
        <v>97.139</v>
      </c>
      <c r="C31" s="32">
        <f t="shared" si="0"/>
        <v>0.01028774855695737</v>
      </c>
      <c r="D31" s="32">
        <f t="shared" si="1"/>
        <v>0.07356568021176796</v>
      </c>
      <c r="E31" s="32"/>
      <c r="F31" s="72">
        <v>44.102</v>
      </c>
      <c r="G31" s="32">
        <f t="shared" si="2"/>
        <v>0.004277594568380213</v>
      </c>
      <c r="H31" s="32">
        <f t="shared" si="3"/>
        <v>0.02797216954968219</v>
      </c>
      <c r="I31" s="32"/>
      <c r="J31" s="98">
        <v>83.02976600000001</v>
      </c>
      <c r="K31" s="32">
        <f t="shared" si="8"/>
        <v>0.008053323569350146</v>
      </c>
      <c r="L31" s="32">
        <f t="shared" si="9"/>
        <v>0.05586629354879679</v>
      </c>
      <c r="M31" s="33"/>
      <c r="N31" s="53">
        <f>J31/B31</f>
        <v>0.854752118098807</v>
      </c>
      <c r="O31" s="53">
        <f>J31/F31</f>
        <v>1.8826757516665915</v>
      </c>
      <c r="P31" s="34"/>
    </row>
    <row r="32" spans="1:16" ht="14.25" customHeight="1">
      <c r="A32" s="73" t="s">
        <v>26</v>
      </c>
      <c r="B32" s="72">
        <v>-412.69933899999995</v>
      </c>
      <c r="C32" s="32">
        <f t="shared" si="0"/>
        <v>-0.04370795488171085</v>
      </c>
      <c r="D32" s="32">
        <f t="shared" si="1"/>
        <v>-0.3125470469788861</v>
      </c>
      <c r="E32" s="32"/>
      <c r="F32" s="72"/>
      <c r="G32" s="32">
        <f>F32/$F$10*100</f>
        <v>0</v>
      </c>
      <c r="H32" s="32">
        <f>F32/F$12*100</f>
        <v>0</v>
      </c>
      <c r="I32" s="32"/>
      <c r="J32" s="98">
        <v>-2.645273</v>
      </c>
      <c r="K32" s="32">
        <f t="shared" si="8"/>
        <v>-0.00025657352085354027</v>
      </c>
      <c r="L32" s="32">
        <f t="shared" si="9"/>
        <v>-0.0017798628739325402</v>
      </c>
      <c r="M32" s="33"/>
      <c r="N32" s="53">
        <f>J32/B32</f>
        <v>0.006409685574999189</v>
      </c>
      <c r="O32" s="53"/>
      <c r="P32" s="51"/>
    </row>
    <row r="33" spans="1:16" ht="54.75" customHeight="1">
      <c r="A33" s="73" t="s">
        <v>48</v>
      </c>
      <c r="B33" s="72">
        <v>8.122000000000002</v>
      </c>
      <c r="C33" s="32">
        <f>B33/$B$10*100</f>
        <v>0.0008601807078475977</v>
      </c>
      <c r="D33" s="32">
        <f>B33/B$12*100</f>
        <v>0.0061509842049020415</v>
      </c>
      <c r="E33" s="32"/>
      <c r="F33" s="72">
        <v>14.478</v>
      </c>
      <c r="G33" s="32">
        <f>F33/$F$10*100</f>
        <v>0.0014042677012609118</v>
      </c>
      <c r="H33" s="32">
        <f>F33/F$12*100</f>
        <v>0.009182827779699306</v>
      </c>
      <c r="I33" s="32"/>
      <c r="J33" s="98">
        <v>105.317</v>
      </c>
      <c r="K33" s="32"/>
      <c r="L33" s="32"/>
      <c r="M33" s="33"/>
      <c r="N33" s="53">
        <f>J33/B33</f>
        <v>12.966880078798322</v>
      </c>
      <c r="O33" s="53"/>
      <c r="P33" s="51"/>
    </row>
    <row r="34" spans="1:16" ht="54.75" customHeight="1">
      <c r="A34" s="73" t="s">
        <v>46</v>
      </c>
      <c r="B34" s="72">
        <v>6810.556656999998</v>
      </c>
      <c r="C34" s="32">
        <f>B34/$B$10*100</f>
        <v>0.7212890231537091</v>
      </c>
      <c r="D34" s="32">
        <f>B34/B$12*100</f>
        <v>5.157796900245929</v>
      </c>
      <c r="E34" s="32"/>
      <c r="F34" s="72">
        <v>11989.660999999998</v>
      </c>
      <c r="G34" s="32">
        <f>F34/$F$10*100</f>
        <v>1.1629157129000969</v>
      </c>
      <c r="H34" s="32">
        <f>F34/F$12*100</f>
        <v>7.604571909101902</v>
      </c>
      <c r="I34" s="32"/>
      <c r="J34" s="98">
        <v>7410.268795000001</v>
      </c>
      <c r="K34" s="32"/>
      <c r="L34" s="32"/>
      <c r="M34" s="33"/>
      <c r="N34" s="53">
        <f>J34/B34</f>
        <v>1.0880562585708187</v>
      </c>
      <c r="O34" s="53">
        <f>J34/F34</f>
        <v>0.6180549053889015</v>
      </c>
      <c r="P34" s="51"/>
    </row>
    <row r="35" spans="1:16" s="35" customFormat="1" ht="33" customHeight="1">
      <c r="A35" s="80" t="s">
        <v>27</v>
      </c>
      <c r="B35" s="85">
        <f>B36+B50+B51</f>
        <v>147009.22731291995</v>
      </c>
      <c r="C35" s="82">
        <f aca="true" t="shared" si="10" ref="C35:C47">B35/$B$10*100</f>
        <v>15.56937961218368</v>
      </c>
      <c r="D35" s="82">
        <f aca="true" t="shared" si="11" ref="D35:D47">B35/B$35*100</f>
        <v>100</v>
      </c>
      <c r="E35" s="82"/>
      <c r="F35" s="85">
        <f>F36+F50+F51</f>
        <v>178297.49899999998</v>
      </c>
      <c r="G35" s="82">
        <f t="shared" si="2"/>
        <v>17.29364684772066</v>
      </c>
      <c r="H35" s="82">
        <f aca="true" t="shared" si="12" ref="H35:H52">F35/F$35*100</f>
        <v>100</v>
      </c>
      <c r="I35" s="82"/>
      <c r="J35" s="85">
        <f>J36+J50+J51</f>
        <v>168582.72289277005</v>
      </c>
      <c r="K35" s="82">
        <f aca="true" t="shared" si="13" ref="K35:K50">J35/$J$10*100</f>
        <v>16.351379524032012</v>
      </c>
      <c r="L35" s="82">
        <f aca="true" t="shared" si="14" ref="L35:L50">J35/J$35*100</f>
        <v>100</v>
      </c>
      <c r="M35" s="83"/>
      <c r="N35" s="84">
        <f aca="true" t="shared" si="15" ref="N35:N47">J35/B35</f>
        <v>1.1467492617584427</v>
      </c>
      <c r="O35" s="84">
        <f aca="true" t="shared" si="16" ref="O35:O47">J35/F35</f>
        <v>0.9455136714664184</v>
      </c>
      <c r="P35" s="29"/>
    </row>
    <row r="36" spans="1:18" s="35" customFormat="1" ht="19.5" customHeight="1">
      <c r="A36" s="54" t="s">
        <v>28</v>
      </c>
      <c r="B36" s="52">
        <f>B37+B38+B39+B40+B41+B49+B48</f>
        <v>140521.04619891997</v>
      </c>
      <c r="C36" s="32">
        <f t="shared" si="10"/>
        <v>14.882232576566354</v>
      </c>
      <c r="D36" s="32">
        <f t="shared" si="11"/>
        <v>95.58654838706865</v>
      </c>
      <c r="E36" s="32"/>
      <c r="F36" s="52">
        <f>F37+F38+F39+F40+F41+F49+F48</f>
        <v>168308.716</v>
      </c>
      <c r="G36" s="32">
        <f t="shared" si="2"/>
        <v>16.32480271580989</v>
      </c>
      <c r="H36" s="32">
        <f t="shared" si="12"/>
        <v>94.39768754131543</v>
      </c>
      <c r="I36" s="32"/>
      <c r="J36" s="99">
        <f>J37+J38+J39+J40+J41+J49+J48</f>
        <v>161278.93201277006</v>
      </c>
      <c r="K36" s="32">
        <f t="shared" si="13"/>
        <v>15.64296139794084</v>
      </c>
      <c r="L36" s="32">
        <f t="shared" si="14"/>
        <v>95.66753297451146</v>
      </c>
      <c r="M36" s="33"/>
      <c r="N36" s="53">
        <f t="shared" si="15"/>
        <v>1.1477208316857068</v>
      </c>
      <c r="O36" s="53">
        <f t="shared" si="16"/>
        <v>0.9582327989049009</v>
      </c>
      <c r="P36" s="34"/>
      <c r="Q36" s="78"/>
      <c r="R36" s="79"/>
    </row>
    <row r="37" spans="1:18" ht="19.5" customHeight="1">
      <c r="A37" s="55" t="s">
        <v>29</v>
      </c>
      <c r="B37" s="32">
        <v>41342.868031</v>
      </c>
      <c r="C37" s="32">
        <f t="shared" si="10"/>
        <v>4.378519759585741</v>
      </c>
      <c r="D37" s="32">
        <f t="shared" si="11"/>
        <v>28.122634739789948</v>
      </c>
      <c r="E37" s="32"/>
      <c r="F37" s="32">
        <v>51541.73499999999</v>
      </c>
      <c r="G37" s="32">
        <f t="shared" si="2"/>
        <v>4.999198351115421</v>
      </c>
      <c r="H37" s="32">
        <f t="shared" si="12"/>
        <v>28.90771619853176</v>
      </c>
      <c r="I37" s="32"/>
      <c r="J37" s="99">
        <v>50999.73711500001</v>
      </c>
      <c r="K37" s="32">
        <f t="shared" si="13"/>
        <v>4.946628236178468</v>
      </c>
      <c r="L37" s="32">
        <f t="shared" si="14"/>
        <v>30.252054445365246</v>
      </c>
      <c r="M37" s="33"/>
      <c r="N37" s="53">
        <f t="shared" si="15"/>
        <v>1.2335800476338272</v>
      </c>
      <c r="O37" s="53">
        <f t="shared" si="16"/>
        <v>0.9894842910313364</v>
      </c>
      <c r="P37" s="56"/>
      <c r="Q37" s="78"/>
      <c r="R37" s="79"/>
    </row>
    <row r="38" spans="1:18" ht="17.25" customHeight="1">
      <c r="A38" s="55" t="s">
        <v>30</v>
      </c>
      <c r="B38" s="32">
        <v>19281.462795</v>
      </c>
      <c r="C38" s="32">
        <f t="shared" si="10"/>
        <v>2.042051503981804</v>
      </c>
      <c r="D38" s="32">
        <f t="shared" si="11"/>
        <v>13.11581806627552</v>
      </c>
      <c r="E38" s="32"/>
      <c r="F38" s="32">
        <v>21415.658000000003</v>
      </c>
      <c r="G38" s="32">
        <f t="shared" si="2"/>
        <v>2.07717342386033</v>
      </c>
      <c r="H38" s="32">
        <f t="shared" si="12"/>
        <v>12.011193718426755</v>
      </c>
      <c r="I38" s="32"/>
      <c r="J38" s="99">
        <v>21858.592837999997</v>
      </c>
      <c r="K38" s="32">
        <f t="shared" si="13"/>
        <v>2.120135095829292</v>
      </c>
      <c r="L38" s="32">
        <f t="shared" si="14"/>
        <v>12.966093122071312</v>
      </c>
      <c r="M38" s="33"/>
      <c r="N38" s="53">
        <f t="shared" si="15"/>
        <v>1.1336584298815902</v>
      </c>
      <c r="O38" s="53">
        <f t="shared" si="16"/>
        <v>1.020682756420559</v>
      </c>
      <c r="P38" s="56"/>
      <c r="Q38" s="78"/>
      <c r="R38" s="79"/>
    </row>
    <row r="39" spans="1:18" ht="19.5" customHeight="1">
      <c r="A39" s="55" t="s">
        <v>31</v>
      </c>
      <c r="B39" s="32">
        <v>7364.01806692</v>
      </c>
      <c r="C39" s="32">
        <f t="shared" si="10"/>
        <v>0.779904736937422</v>
      </c>
      <c r="D39" s="32">
        <f t="shared" si="11"/>
        <v>5.009221666912884</v>
      </c>
      <c r="E39" s="32"/>
      <c r="F39" s="32">
        <v>8801.244999999999</v>
      </c>
      <c r="G39" s="32">
        <f t="shared" si="2"/>
        <v>0.8536610087293889</v>
      </c>
      <c r="H39" s="32">
        <f t="shared" si="12"/>
        <v>4.936269465002423</v>
      </c>
      <c r="I39" s="32"/>
      <c r="J39" s="99">
        <v>8080.81258177</v>
      </c>
      <c r="K39" s="32">
        <f t="shared" si="13"/>
        <v>0.7837839555548012</v>
      </c>
      <c r="L39" s="32">
        <f t="shared" si="14"/>
        <v>4.7933812214611935</v>
      </c>
      <c r="M39" s="33"/>
      <c r="N39" s="53">
        <f t="shared" si="15"/>
        <v>1.097337419372981</v>
      </c>
      <c r="O39" s="53">
        <f t="shared" si="16"/>
        <v>0.9181442604733764</v>
      </c>
      <c r="P39" s="56"/>
      <c r="Q39" s="78"/>
      <c r="R39" s="79"/>
    </row>
    <row r="40" spans="1:18" ht="19.5" customHeight="1">
      <c r="A40" s="55" t="s">
        <v>32</v>
      </c>
      <c r="B40" s="32">
        <v>3737.8740000000003</v>
      </c>
      <c r="C40" s="32">
        <f t="shared" si="10"/>
        <v>0.39586888736335024</v>
      </c>
      <c r="D40" s="32">
        <f t="shared" si="11"/>
        <v>2.54261182670096</v>
      </c>
      <c r="E40" s="32"/>
      <c r="F40" s="32">
        <v>4183.452</v>
      </c>
      <c r="G40" s="32">
        <f t="shared" si="2"/>
        <v>0.40576644034917553</v>
      </c>
      <c r="H40" s="32">
        <f t="shared" si="12"/>
        <v>2.346332407051879</v>
      </c>
      <c r="I40" s="32"/>
      <c r="J40" s="99">
        <v>3844.274</v>
      </c>
      <c r="K40" s="32">
        <f t="shared" si="13"/>
        <v>0.37286847720659555</v>
      </c>
      <c r="L40" s="32">
        <f t="shared" si="14"/>
        <v>2.2803487415760966</v>
      </c>
      <c r="M40" s="33"/>
      <c r="N40" s="53">
        <f t="shared" si="15"/>
        <v>1.028465378982812</v>
      </c>
      <c r="O40" s="53">
        <f t="shared" si="16"/>
        <v>0.9189238934736194</v>
      </c>
      <c r="P40" s="56"/>
      <c r="Q40" s="78"/>
      <c r="R40" s="79"/>
    </row>
    <row r="41" spans="1:18" s="35" customFormat="1" ht="19.5" customHeight="1">
      <c r="A41" s="55" t="s">
        <v>33</v>
      </c>
      <c r="B41" s="52">
        <f>B42+B43+B44+B45+B47+B46</f>
        <v>68659.307312</v>
      </c>
      <c r="C41" s="32">
        <f t="shared" si="10"/>
        <v>7.271535528682822</v>
      </c>
      <c r="D41" s="32">
        <f t="shared" si="11"/>
        <v>46.70408012270796</v>
      </c>
      <c r="E41" s="32"/>
      <c r="F41" s="52">
        <f>F42+F43+F44+F45+F47+F46</f>
        <v>82094.04000000001</v>
      </c>
      <c r="G41" s="32">
        <f t="shared" si="2"/>
        <v>7.962564500484967</v>
      </c>
      <c r="H41" s="32">
        <f t="shared" si="12"/>
        <v>46.04329306941093</v>
      </c>
      <c r="I41" s="32"/>
      <c r="J41" s="99">
        <f>J42+J43+J44+J45+J47+J46</f>
        <v>76351.92306800002</v>
      </c>
      <c r="K41" s="32">
        <f t="shared" si="13"/>
        <v>7.405618144325898</v>
      </c>
      <c r="L41" s="32">
        <f t="shared" si="14"/>
        <v>45.2904792127275</v>
      </c>
      <c r="M41" s="33"/>
      <c r="N41" s="53">
        <f t="shared" si="15"/>
        <v>1.1120403927328222</v>
      </c>
      <c r="O41" s="53">
        <f t="shared" si="16"/>
        <v>0.9300543994180334</v>
      </c>
      <c r="P41" s="57"/>
      <c r="Q41" s="78"/>
      <c r="R41" s="79"/>
    </row>
    <row r="42" spans="1:18" ht="36" customHeight="1">
      <c r="A42" s="58" t="s">
        <v>34</v>
      </c>
      <c r="B42" s="39">
        <v>779.227028000003</v>
      </c>
      <c r="C42" s="39">
        <f t="shared" si="10"/>
        <v>0.08252598578170675</v>
      </c>
      <c r="D42" s="39">
        <f t="shared" si="11"/>
        <v>0.5300531417265129</v>
      </c>
      <c r="E42" s="39"/>
      <c r="F42" s="39">
        <v>1033.0290000000023</v>
      </c>
      <c r="G42" s="39">
        <f t="shared" si="2"/>
        <v>0.10019679922405454</v>
      </c>
      <c r="H42" s="39">
        <f t="shared" si="12"/>
        <v>0.5793850198650304</v>
      </c>
      <c r="I42" s="39"/>
      <c r="J42" s="100">
        <v>608.9634680000017</v>
      </c>
      <c r="K42" s="39">
        <f t="shared" si="13"/>
        <v>0.05906532182347252</v>
      </c>
      <c r="L42" s="39">
        <f t="shared" si="14"/>
        <v>0.3612253127429573</v>
      </c>
      <c r="M42" s="40"/>
      <c r="N42" s="71">
        <f t="shared" si="15"/>
        <v>0.7814968502350247</v>
      </c>
      <c r="O42" s="71">
        <f t="shared" si="16"/>
        <v>0.589493100387308</v>
      </c>
      <c r="P42" s="56"/>
      <c r="Q42" s="78"/>
      <c r="R42" s="79"/>
    </row>
    <row r="43" spans="1:18" ht="27" customHeight="1">
      <c r="A43" s="60" t="s">
        <v>35</v>
      </c>
      <c r="B43" s="39">
        <v>6734.153866999999</v>
      </c>
      <c r="C43" s="39">
        <f t="shared" si="10"/>
        <v>0.7131973947390662</v>
      </c>
      <c r="D43" s="39">
        <f t="shared" si="11"/>
        <v>4.580769513648185</v>
      </c>
      <c r="E43" s="39"/>
      <c r="F43" s="39">
        <v>8316.413999999999</v>
      </c>
      <c r="G43" s="39">
        <f t="shared" si="2"/>
        <v>0.8066356935014549</v>
      </c>
      <c r="H43" s="39">
        <f t="shared" si="12"/>
        <v>4.664346974379041</v>
      </c>
      <c r="I43" s="39"/>
      <c r="J43" s="100">
        <v>8064.294422</v>
      </c>
      <c r="K43" s="39">
        <f t="shared" si="13"/>
        <v>0.7821818062075655</v>
      </c>
      <c r="L43" s="39">
        <f t="shared" si="14"/>
        <v>4.783582969608003</v>
      </c>
      <c r="M43" s="40"/>
      <c r="N43" s="71">
        <f t="shared" si="15"/>
        <v>1.1975215567197257</v>
      </c>
      <c r="O43" s="71">
        <f t="shared" si="16"/>
        <v>0.9696840996612243</v>
      </c>
      <c r="P43" s="56"/>
      <c r="Q43" s="78"/>
      <c r="R43" s="79"/>
    </row>
    <row r="44" spans="1:18" ht="30.75">
      <c r="A44" s="58" t="s">
        <v>36</v>
      </c>
      <c r="B44" s="39">
        <v>296.01231800000005</v>
      </c>
      <c r="C44" s="39">
        <f t="shared" si="10"/>
        <v>0.031349924307910386</v>
      </c>
      <c r="D44" s="39">
        <f t="shared" si="11"/>
        <v>0.2013562845071732</v>
      </c>
      <c r="E44" s="32"/>
      <c r="F44" s="39">
        <v>224.568</v>
      </c>
      <c r="G44" s="39">
        <f t="shared" si="2"/>
        <v>0.0217815712900097</v>
      </c>
      <c r="H44" s="39">
        <f t="shared" si="12"/>
        <v>0.12595128998416297</v>
      </c>
      <c r="I44" s="32"/>
      <c r="J44" s="100">
        <v>174.03938</v>
      </c>
      <c r="K44" s="39">
        <f t="shared" si="13"/>
        <v>0.016880638215324924</v>
      </c>
      <c r="L44" s="39">
        <f t="shared" si="14"/>
        <v>0.10323678311371252</v>
      </c>
      <c r="M44" s="40"/>
      <c r="N44" s="71">
        <f t="shared" si="15"/>
        <v>0.5879464110679339</v>
      </c>
      <c r="O44" s="71">
        <f t="shared" si="16"/>
        <v>0.7749963485447614</v>
      </c>
      <c r="P44" s="56"/>
      <c r="Q44" s="78"/>
      <c r="R44" s="79"/>
    </row>
    <row r="45" spans="1:18" ht="17.25" customHeight="1">
      <c r="A45" s="59" t="s">
        <v>37</v>
      </c>
      <c r="B45" s="39">
        <v>50227.33422800001</v>
      </c>
      <c r="C45" s="39">
        <f t="shared" si="10"/>
        <v>5.319451355520672</v>
      </c>
      <c r="D45" s="39">
        <f t="shared" si="11"/>
        <v>34.16610994158036</v>
      </c>
      <c r="E45" s="39"/>
      <c r="F45" s="39">
        <v>56334.298</v>
      </c>
      <c r="G45" s="39">
        <f t="shared" si="2"/>
        <v>5.464044422890399</v>
      </c>
      <c r="H45" s="39">
        <f t="shared" si="12"/>
        <v>31.59567482211291</v>
      </c>
      <c r="I45" s="39"/>
      <c r="J45" s="100">
        <v>55969.462183</v>
      </c>
      <c r="K45" s="39">
        <f t="shared" si="13"/>
        <v>5.428657825703201</v>
      </c>
      <c r="L45" s="39">
        <f t="shared" si="14"/>
        <v>33.19999892195379</v>
      </c>
      <c r="M45" s="40"/>
      <c r="N45" s="71">
        <f t="shared" si="15"/>
        <v>1.1143227695289264</v>
      </c>
      <c r="O45" s="71">
        <f t="shared" si="16"/>
        <v>0.9935237354515362</v>
      </c>
      <c r="P45" s="56"/>
      <c r="Q45" s="78"/>
      <c r="R45" s="79"/>
    </row>
    <row r="46" spans="1:18" ht="47.25" customHeight="1">
      <c r="A46" s="58" t="s">
        <v>47</v>
      </c>
      <c r="B46" s="39">
        <v>7356.248440000001</v>
      </c>
      <c r="C46" s="39">
        <f>B46/$B$10*100</f>
        <v>0.7790818751812344</v>
      </c>
      <c r="D46" s="39">
        <f>B46/B$35*100</f>
        <v>5.00393653817504</v>
      </c>
      <c r="E46" s="39"/>
      <c r="F46" s="39">
        <v>12840.934000000001</v>
      </c>
      <c r="G46" s="39">
        <f>F46/$F$10*100</f>
        <v>1.2454834141610087</v>
      </c>
      <c r="H46" s="39">
        <f>F46/F$35*100</f>
        <v>7.201970903697311</v>
      </c>
      <c r="I46" s="39"/>
      <c r="J46" s="100">
        <v>8447.529615000001</v>
      </c>
      <c r="K46" s="39">
        <f>J46/$J$10*100</f>
        <v>0.8193530179437439</v>
      </c>
      <c r="L46" s="39">
        <f>J46/J$35*100</f>
        <v>5.010910649707086</v>
      </c>
      <c r="M46" s="40"/>
      <c r="N46" s="71">
        <f>J46/B46</f>
        <v>1.1483475148917075</v>
      </c>
      <c r="O46" s="71">
        <f>J46/F46</f>
        <v>0.657859437249658</v>
      </c>
      <c r="P46" s="56"/>
      <c r="Q46" s="78"/>
      <c r="R46" s="79"/>
    </row>
    <row r="47" spans="1:18" ht="19.5" customHeight="1">
      <c r="A47" s="60" t="s">
        <v>38</v>
      </c>
      <c r="B47" s="39">
        <v>3266.3314309999996</v>
      </c>
      <c r="C47" s="39">
        <f t="shared" si="10"/>
        <v>0.3459289931522329</v>
      </c>
      <c r="D47" s="39">
        <f t="shared" si="11"/>
        <v>2.221854703070694</v>
      </c>
      <c r="E47" s="39"/>
      <c r="F47" s="39">
        <v>3344.7969999999996</v>
      </c>
      <c r="G47" s="39">
        <f t="shared" si="2"/>
        <v>0.3244225994180407</v>
      </c>
      <c r="H47" s="39">
        <f t="shared" si="12"/>
        <v>1.8759640593724762</v>
      </c>
      <c r="I47" s="39"/>
      <c r="J47" s="100">
        <v>3087.634</v>
      </c>
      <c r="K47" s="39">
        <f t="shared" si="13"/>
        <v>0.29947953443258973</v>
      </c>
      <c r="L47" s="39">
        <f t="shared" si="14"/>
        <v>1.8315245756019394</v>
      </c>
      <c r="M47" s="40"/>
      <c r="N47" s="71">
        <f t="shared" si="15"/>
        <v>0.9452910903945559</v>
      </c>
      <c r="O47" s="71">
        <f t="shared" si="16"/>
        <v>0.9231155134377365</v>
      </c>
      <c r="P47" s="56"/>
      <c r="Q47" s="78"/>
      <c r="R47" s="79"/>
    </row>
    <row r="48" spans="1:18" ht="15.75">
      <c r="A48" s="61" t="s">
        <v>39</v>
      </c>
      <c r="B48" s="62"/>
      <c r="C48" s="39"/>
      <c r="D48" s="32"/>
      <c r="E48" s="32"/>
      <c r="F48" s="39">
        <v>272.286</v>
      </c>
      <c r="G48" s="39"/>
      <c r="H48" s="39">
        <f t="shared" si="12"/>
        <v>0.15271442478281763</v>
      </c>
      <c r="I48" s="32"/>
      <c r="J48" s="100">
        <v>143.59240999999997</v>
      </c>
      <c r="K48" s="39">
        <f t="shared" si="13"/>
        <v>0.013927488845780791</v>
      </c>
      <c r="L48" s="32">
        <f t="shared" si="14"/>
        <v>0.08517623131009362</v>
      </c>
      <c r="M48" s="33"/>
      <c r="N48" s="71"/>
      <c r="O48" s="53"/>
      <c r="P48" s="57"/>
      <c r="Q48" s="78"/>
      <c r="R48" s="79"/>
    </row>
    <row r="49" spans="1:18" ht="31.5">
      <c r="A49" s="63" t="s">
        <v>40</v>
      </c>
      <c r="B49" s="62">
        <v>135.515994</v>
      </c>
      <c r="C49" s="62">
        <f>B49/$B$10*100</f>
        <v>0.014352160015216789</v>
      </c>
      <c r="D49" s="32">
        <f>B49/B$35*100</f>
        <v>0.09218196468140347</v>
      </c>
      <c r="E49" s="32"/>
      <c r="F49" s="62">
        <v>0.3</v>
      </c>
      <c r="G49" s="32">
        <f>F49/$F$10*100</f>
        <v>2.909796314258002E-05</v>
      </c>
      <c r="H49" s="32">
        <f t="shared" si="12"/>
        <v>0.0001682581088812693</v>
      </c>
      <c r="I49" s="32"/>
      <c r="J49" s="99"/>
      <c r="K49" s="32">
        <f t="shared" si="13"/>
        <v>0</v>
      </c>
      <c r="L49" s="32">
        <f t="shared" si="14"/>
        <v>0</v>
      </c>
      <c r="M49" s="33"/>
      <c r="N49" s="53">
        <f>J49/B49</f>
        <v>0</v>
      </c>
      <c r="O49" s="53">
        <f>J49/F49</f>
        <v>0</v>
      </c>
      <c r="P49" s="57"/>
      <c r="Q49" s="78"/>
      <c r="R49" s="79"/>
    </row>
    <row r="50" spans="1:18" s="35" customFormat="1" ht="15.75">
      <c r="A50" s="54" t="s">
        <v>41</v>
      </c>
      <c r="B50" s="62">
        <v>7013.285625000001</v>
      </c>
      <c r="C50" s="32">
        <f>B50/$B$10*100</f>
        <v>0.7427595411536421</v>
      </c>
      <c r="D50" s="32">
        <f>B50/B$35*100</f>
        <v>4.770643144781455</v>
      </c>
      <c r="E50" s="32"/>
      <c r="F50" s="62">
        <v>9988.782999999998</v>
      </c>
      <c r="G50" s="32">
        <f>F50/$F$10*100</f>
        <v>0.9688441319107659</v>
      </c>
      <c r="H50" s="32">
        <f t="shared" si="12"/>
        <v>5.602312458684571</v>
      </c>
      <c r="I50" s="32"/>
      <c r="J50" s="99">
        <v>7877.019479999999</v>
      </c>
      <c r="K50" s="32">
        <f t="shared" si="13"/>
        <v>0.764017408341416</v>
      </c>
      <c r="L50" s="32">
        <f t="shared" si="14"/>
        <v>4.672495107941941</v>
      </c>
      <c r="M50" s="33"/>
      <c r="N50" s="53">
        <f>J50/B50</f>
        <v>1.1231568056947627</v>
      </c>
      <c r="O50" s="53">
        <f>J50/F50</f>
        <v>0.7885865054832006</v>
      </c>
      <c r="P50" s="57"/>
      <c r="Q50" s="78"/>
      <c r="R50" s="79"/>
    </row>
    <row r="51" spans="1:18" s="35" customFormat="1" ht="31.5">
      <c r="A51" s="64" t="s">
        <v>42</v>
      </c>
      <c r="B51" s="62">
        <v>-525.104511</v>
      </c>
      <c r="C51" s="32">
        <f>B51/$B$10*100</f>
        <v>-0.05561250553631451</v>
      </c>
      <c r="D51" s="32">
        <f>B51/B$35*100</f>
        <v>-0.3571915318500902</v>
      </c>
      <c r="E51" s="32"/>
      <c r="F51" s="62"/>
      <c r="G51" s="32">
        <f>F51/$F$10*100</f>
        <v>0</v>
      </c>
      <c r="H51" s="32">
        <f t="shared" si="12"/>
        <v>0</v>
      </c>
      <c r="I51" s="32"/>
      <c r="J51" s="99">
        <v>-573.2286</v>
      </c>
      <c r="K51" s="32">
        <f>J51/$J$10*100</f>
        <v>-0.055599282250242486</v>
      </c>
      <c r="L51" s="32">
        <f>J51/J$35*100</f>
        <v>-0.34002808245339117</v>
      </c>
      <c r="M51" s="33"/>
      <c r="N51" s="53"/>
      <c r="O51" s="53"/>
      <c r="P51" s="57"/>
      <c r="Q51" s="78"/>
      <c r="R51" s="79"/>
    </row>
    <row r="52" spans="1:16" s="26" customFormat="1" ht="21" customHeight="1" thickBot="1">
      <c r="A52" s="86" t="s">
        <v>43</v>
      </c>
      <c r="B52" s="87">
        <f>B12-B35</f>
        <v>-14965.318087349937</v>
      </c>
      <c r="C52" s="87">
        <f>B52/$B$10*100</f>
        <v>-1.5849394121572422</v>
      </c>
      <c r="D52" s="87">
        <f>B52/B$35*100</f>
        <v>-10.17984949713065</v>
      </c>
      <c r="E52" s="87"/>
      <c r="F52" s="87">
        <f>F12-F35</f>
        <v>-20633.646999999968</v>
      </c>
      <c r="G52" s="87">
        <f>F52/$F$10*100</f>
        <v>-2.0013236663433527</v>
      </c>
      <c r="H52" s="87">
        <f t="shared" si="12"/>
        <v>-11.572594745145567</v>
      </c>
      <c r="I52" s="88"/>
      <c r="J52" s="89">
        <f>J12-J35</f>
        <v>-19960.43076330007</v>
      </c>
      <c r="K52" s="90">
        <f>J52/$J$10*100</f>
        <v>-1.9360262622017528</v>
      </c>
      <c r="L52" s="90">
        <f>J52/J$35*100</f>
        <v>-11.84014021175601</v>
      </c>
      <c r="M52" s="91"/>
      <c r="N52" s="92">
        <f>J52/B52</f>
        <v>1.3337792519206433</v>
      </c>
      <c r="O52" s="92">
        <f>J52/F52</f>
        <v>0.967372891631814</v>
      </c>
      <c r="P52" s="65"/>
    </row>
    <row r="53" spans="1:14" ht="15.75">
      <c r="A53" s="66"/>
      <c r="B53" s="67"/>
      <c r="C53" s="76"/>
      <c r="D53" s="67"/>
      <c r="E53" s="67"/>
      <c r="F53" s="67"/>
      <c r="G53" s="67"/>
      <c r="H53" s="67"/>
      <c r="I53" s="67"/>
      <c r="J53" s="104"/>
      <c r="K53" s="5"/>
      <c r="L53" s="5"/>
      <c r="M53" s="5"/>
      <c r="N53" s="5"/>
    </row>
    <row r="54" spans="1:15" ht="1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1:14" ht="19.5" customHeight="1">
      <c r="A55" s="68"/>
      <c r="B55" s="105"/>
      <c r="C55" s="105"/>
      <c r="D55" s="105"/>
      <c r="E55" s="105"/>
      <c r="F55" s="105"/>
      <c r="G55" s="105"/>
      <c r="H55" s="105"/>
      <c r="I55" s="105"/>
      <c r="J55" s="105"/>
      <c r="K55" s="111"/>
      <c r="L55" s="5"/>
      <c r="M55" s="5"/>
      <c r="N55" s="5"/>
    </row>
    <row r="56" spans="1:14" ht="19.5" customHeight="1">
      <c r="A56" s="68"/>
      <c r="B56" s="68"/>
      <c r="C56" s="68"/>
      <c r="D56" s="68"/>
      <c r="E56" s="68"/>
      <c r="F56" s="68"/>
      <c r="G56" s="68"/>
      <c r="H56" s="68"/>
      <c r="I56" s="68"/>
      <c r="J56" s="106"/>
      <c r="L56" s="5"/>
      <c r="M56" s="5"/>
      <c r="N56" s="5"/>
    </row>
    <row r="57" spans="4:14" ht="19.5" customHeight="1">
      <c r="D57" s="69"/>
      <c r="E57" s="69"/>
      <c r="F57" s="68"/>
      <c r="G57" s="68"/>
      <c r="H57" s="68"/>
      <c r="I57" s="69"/>
      <c r="J57" s="107"/>
      <c r="L57" s="5"/>
      <c r="M57" s="5"/>
      <c r="N57" s="5"/>
    </row>
    <row r="58" spans="10:16" ht="19.5" customHeight="1">
      <c r="J58" s="1"/>
      <c r="K58" s="1"/>
      <c r="L58" s="1"/>
      <c r="M58" s="1"/>
      <c r="N58" s="1"/>
      <c r="O58" s="70"/>
      <c r="P58" s="70"/>
    </row>
    <row r="59" spans="10:14" ht="19.5" customHeight="1">
      <c r="J59" s="105"/>
      <c r="K59" s="5"/>
      <c r="L59" s="5"/>
      <c r="M59" s="5"/>
      <c r="N59" s="5"/>
    </row>
    <row r="60" spans="10:14" ht="19.5" customHeight="1">
      <c r="J60" s="105"/>
      <c r="K60" s="5"/>
      <c r="L60" s="5"/>
      <c r="M60" s="5"/>
      <c r="N60" s="5"/>
    </row>
    <row r="61" spans="10:16" ht="19.5" customHeight="1">
      <c r="J61" s="1"/>
      <c r="K61" s="1"/>
      <c r="L61" s="1"/>
      <c r="M61" s="1"/>
      <c r="N61" s="1"/>
      <c r="O61" s="1"/>
      <c r="P61" s="1"/>
    </row>
    <row r="62" spans="10:14" ht="19.5" customHeight="1">
      <c r="J62" s="105"/>
      <c r="K62" s="5"/>
      <c r="L62" s="5"/>
      <c r="M62" s="5"/>
      <c r="N62" s="5"/>
    </row>
    <row r="63" spans="10:14" ht="19.5" customHeight="1">
      <c r="J63" s="105"/>
      <c r="K63" s="5"/>
      <c r="L63" s="5"/>
      <c r="M63" s="5"/>
      <c r="N63" s="5"/>
    </row>
    <row r="64" spans="10:14" ht="19.5" customHeight="1">
      <c r="J64" s="105"/>
      <c r="K64" s="5"/>
      <c r="L64" s="5"/>
      <c r="M64" s="5"/>
      <c r="N64" s="5"/>
    </row>
    <row r="65" spans="10:14" ht="19.5" customHeight="1">
      <c r="J65" s="105"/>
      <c r="K65" s="5"/>
      <c r="L65" s="5"/>
      <c r="M65" s="5"/>
      <c r="N65" s="5"/>
    </row>
    <row r="66" spans="10:14" ht="19.5" customHeight="1">
      <c r="J66" s="105"/>
      <c r="K66" s="5"/>
      <c r="L66" s="5"/>
      <c r="M66" s="5"/>
      <c r="N66" s="5"/>
    </row>
    <row r="67" spans="10:14" ht="19.5" customHeight="1">
      <c r="J67" s="105"/>
      <c r="K67" s="5"/>
      <c r="L67" s="5"/>
      <c r="M67" s="5"/>
      <c r="N67" s="5"/>
    </row>
    <row r="68" spans="10:14" ht="19.5" customHeight="1">
      <c r="J68" s="105"/>
      <c r="K68" s="5"/>
      <c r="L68" s="5"/>
      <c r="M68" s="5"/>
      <c r="N68" s="5"/>
    </row>
    <row r="69" spans="10:14" ht="19.5" customHeight="1">
      <c r="J69" s="105"/>
      <c r="K69" s="5"/>
      <c r="L69" s="5"/>
      <c r="M69" s="5"/>
      <c r="N69" s="5"/>
    </row>
    <row r="70" spans="10:14" ht="19.5" customHeight="1">
      <c r="J70" s="105"/>
      <c r="K70" s="5"/>
      <c r="L70" s="5"/>
      <c r="M70" s="5"/>
      <c r="N70" s="5"/>
    </row>
    <row r="71" spans="10:14" ht="19.5" customHeight="1">
      <c r="J71" s="105"/>
      <c r="K71" s="5"/>
      <c r="L71" s="5"/>
      <c r="M71" s="5"/>
      <c r="N71" s="5"/>
    </row>
    <row r="72" spans="10:14" ht="19.5" customHeight="1">
      <c r="J72" s="105"/>
      <c r="K72" s="5"/>
      <c r="L72" s="5"/>
      <c r="M72" s="5"/>
      <c r="N72" s="5"/>
    </row>
    <row r="73" spans="10:14" ht="19.5" customHeight="1">
      <c r="J73" s="105"/>
      <c r="K73" s="5"/>
      <c r="L73" s="5"/>
      <c r="M73" s="5"/>
      <c r="N73" s="5"/>
    </row>
    <row r="74" spans="10:14" ht="19.5" customHeight="1">
      <c r="J74" s="105"/>
      <c r="K74" s="5"/>
      <c r="L74" s="5"/>
      <c r="M74" s="5"/>
      <c r="N74" s="5"/>
    </row>
    <row r="75" spans="10:14" ht="19.5" customHeight="1">
      <c r="J75" s="105"/>
      <c r="K75" s="5"/>
      <c r="L75" s="5"/>
      <c r="M75" s="5"/>
      <c r="N75" s="5"/>
    </row>
    <row r="76" spans="10:14" ht="19.5" customHeight="1">
      <c r="J76" s="105"/>
      <c r="K76" s="5"/>
      <c r="L76" s="5"/>
      <c r="M76" s="5"/>
      <c r="N76" s="5"/>
    </row>
    <row r="77" spans="10:14" ht="19.5" customHeight="1">
      <c r="J77" s="105"/>
      <c r="K77" s="5"/>
      <c r="L77" s="5"/>
      <c r="M77" s="5"/>
      <c r="N77" s="5"/>
    </row>
    <row r="78" spans="10:14" ht="19.5" customHeight="1">
      <c r="J78" s="105"/>
      <c r="K78" s="5"/>
      <c r="L78" s="5"/>
      <c r="M78" s="5"/>
      <c r="N78" s="5"/>
    </row>
    <row r="79" spans="10:14" ht="19.5" customHeight="1">
      <c r="J79" s="105"/>
      <c r="K79" s="5"/>
      <c r="L79" s="5"/>
      <c r="M79" s="5"/>
      <c r="N79" s="5"/>
    </row>
    <row r="80" spans="10:14" ht="19.5" customHeight="1">
      <c r="J80" s="105"/>
      <c r="K80" s="5"/>
      <c r="L80" s="5"/>
      <c r="M80" s="5"/>
      <c r="N80" s="5"/>
    </row>
    <row r="81" spans="10:14" ht="19.5" customHeight="1">
      <c r="J81" s="105"/>
      <c r="K81" s="5"/>
      <c r="L81" s="5"/>
      <c r="M81" s="5"/>
      <c r="N81" s="5"/>
    </row>
    <row r="82" spans="10:14" ht="19.5" customHeight="1">
      <c r="J82" s="105"/>
      <c r="K82" s="5"/>
      <c r="L82" s="5"/>
      <c r="M82" s="5"/>
      <c r="N82" s="5"/>
    </row>
    <row r="83" spans="10:14" ht="19.5" customHeight="1">
      <c r="J83" s="105"/>
      <c r="K83" s="5"/>
      <c r="L83" s="5"/>
      <c r="M83" s="5"/>
      <c r="N83" s="5"/>
    </row>
    <row r="84" spans="10:14" ht="19.5" customHeight="1">
      <c r="J84" s="105"/>
      <c r="K84" s="5"/>
      <c r="L84" s="5"/>
      <c r="M84" s="5"/>
      <c r="N84" s="5"/>
    </row>
    <row r="85" spans="10:14" ht="19.5" customHeight="1">
      <c r="J85" s="105"/>
      <c r="K85" s="5"/>
      <c r="L85" s="5"/>
      <c r="M85" s="5"/>
      <c r="N85" s="5"/>
    </row>
    <row r="86" spans="10:14" ht="19.5" customHeight="1">
      <c r="J86" s="105"/>
      <c r="K86" s="5"/>
      <c r="L86" s="5"/>
      <c r="M86" s="5"/>
      <c r="N86" s="5"/>
    </row>
    <row r="87" spans="10:14" ht="19.5" customHeight="1">
      <c r="J87" s="105"/>
      <c r="K87" s="5"/>
      <c r="L87" s="5"/>
      <c r="M87" s="5"/>
      <c r="N87" s="5"/>
    </row>
    <row r="88" spans="10:14" ht="19.5" customHeight="1">
      <c r="J88" s="105"/>
      <c r="K88" s="5"/>
      <c r="L88" s="5"/>
      <c r="M88" s="5"/>
      <c r="N88" s="5"/>
    </row>
    <row r="89" spans="10:14" ht="19.5" customHeight="1">
      <c r="J89" s="105"/>
      <c r="K89" s="5"/>
      <c r="L89" s="5"/>
      <c r="M89" s="5"/>
      <c r="N89" s="5"/>
    </row>
    <row r="90" spans="10:14" ht="19.5" customHeight="1">
      <c r="J90" s="105"/>
      <c r="K90" s="5"/>
      <c r="L90" s="5"/>
      <c r="M90" s="5"/>
      <c r="N90" s="5"/>
    </row>
    <row r="91" spans="10:14" ht="19.5" customHeight="1">
      <c r="J91" s="105"/>
      <c r="K91" s="5"/>
      <c r="L91" s="5"/>
      <c r="M91" s="5"/>
      <c r="N91" s="5"/>
    </row>
    <row r="92" spans="10:14" ht="19.5" customHeight="1">
      <c r="J92" s="105"/>
      <c r="K92" s="5"/>
      <c r="L92" s="5"/>
      <c r="M92" s="5"/>
      <c r="N92" s="5"/>
    </row>
    <row r="93" spans="10:14" ht="19.5" customHeight="1">
      <c r="J93" s="105"/>
      <c r="K93" s="5"/>
      <c r="L93" s="5"/>
      <c r="M93" s="5"/>
      <c r="N93" s="5"/>
    </row>
    <row r="94" spans="10:14" ht="19.5" customHeight="1">
      <c r="J94" s="105"/>
      <c r="K94" s="5"/>
      <c r="L94" s="5"/>
      <c r="M94" s="5"/>
      <c r="N94" s="5"/>
    </row>
    <row r="95" spans="10:14" ht="19.5" customHeight="1">
      <c r="J95" s="105"/>
      <c r="K95" s="5"/>
      <c r="L95" s="5"/>
      <c r="M95" s="5"/>
      <c r="N95" s="5"/>
    </row>
    <row r="96" spans="10:14" ht="19.5" customHeight="1">
      <c r="J96" s="105"/>
      <c r="K96" s="5"/>
      <c r="L96" s="5"/>
      <c r="M96" s="5"/>
      <c r="N96" s="5"/>
    </row>
    <row r="97" spans="10:14" ht="19.5" customHeight="1">
      <c r="J97" s="105"/>
      <c r="K97" s="5"/>
      <c r="L97" s="5"/>
      <c r="M97" s="5"/>
      <c r="N97" s="5"/>
    </row>
    <row r="98" spans="10:14" ht="19.5" customHeight="1">
      <c r="J98" s="105"/>
      <c r="K98" s="5"/>
      <c r="L98" s="5"/>
      <c r="M98" s="5"/>
      <c r="N98" s="5"/>
    </row>
    <row r="99" spans="10:14" ht="19.5" customHeight="1">
      <c r="J99" s="105"/>
      <c r="K99" s="5"/>
      <c r="L99" s="5"/>
      <c r="M99" s="5"/>
      <c r="N99" s="5"/>
    </row>
    <row r="100" spans="10:14" ht="19.5" customHeight="1">
      <c r="J100" s="105"/>
      <c r="K100" s="5"/>
      <c r="L100" s="5"/>
      <c r="M100" s="5"/>
      <c r="N100" s="5"/>
    </row>
    <row r="101" spans="10:14" ht="19.5" customHeight="1">
      <c r="J101" s="105"/>
      <c r="K101" s="5"/>
      <c r="L101" s="5"/>
      <c r="M101" s="5"/>
      <c r="N101" s="5"/>
    </row>
    <row r="102" spans="10:14" ht="19.5" customHeight="1">
      <c r="J102" s="105"/>
      <c r="K102" s="5"/>
      <c r="L102" s="5"/>
      <c r="M102" s="5"/>
      <c r="N102" s="5"/>
    </row>
    <row r="103" spans="10:14" ht="19.5" customHeight="1">
      <c r="J103" s="105"/>
      <c r="K103" s="5"/>
      <c r="L103" s="5"/>
      <c r="M103" s="5"/>
      <c r="N103" s="5"/>
    </row>
    <row r="104" spans="10:14" ht="19.5" customHeight="1">
      <c r="J104" s="105"/>
      <c r="K104" s="5"/>
      <c r="L104" s="5"/>
      <c r="M104" s="5"/>
      <c r="N104" s="5"/>
    </row>
    <row r="105" spans="10:14" ht="19.5" customHeight="1">
      <c r="J105" s="105"/>
      <c r="K105" s="5"/>
      <c r="L105" s="5"/>
      <c r="M105" s="5"/>
      <c r="N105" s="5"/>
    </row>
    <row r="106" spans="10:14" ht="19.5" customHeight="1">
      <c r="J106" s="105"/>
      <c r="K106" s="5"/>
      <c r="L106" s="5"/>
      <c r="M106" s="5"/>
      <c r="N106" s="5"/>
    </row>
    <row r="107" spans="10:14" ht="19.5" customHeight="1">
      <c r="J107" s="105"/>
      <c r="K107" s="5"/>
      <c r="L107" s="5"/>
      <c r="M107" s="5"/>
      <c r="N107" s="5"/>
    </row>
    <row r="108" spans="10:14" ht="19.5" customHeight="1">
      <c r="J108" s="105"/>
      <c r="K108" s="5"/>
      <c r="L108" s="5"/>
      <c r="M108" s="5"/>
      <c r="N108" s="5"/>
    </row>
    <row r="109" spans="10:14" ht="19.5" customHeight="1">
      <c r="J109" s="105"/>
      <c r="K109" s="5"/>
      <c r="L109" s="5"/>
      <c r="M109" s="5"/>
      <c r="N109" s="5"/>
    </row>
    <row r="110" spans="10:14" ht="19.5" customHeight="1">
      <c r="J110" s="105"/>
      <c r="K110" s="5"/>
      <c r="L110" s="5"/>
      <c r="M110" s="5"/>
      <c r="N110" s="5"/>
    </row>
    <row r="111" spans="10:14" ht="19.5" customHeight="1">
      <c r="J111" s="105"/>
      <c r="K111" s="5"/>
      <c r="L111" s="5"/>
      <c r="M111" s="5"/>
      <c r="N111" s="5"/>
    </row>
    <row r="112" spans="10:14" ht="19.5" customHeight="1">
      <c r="J112" s="105"/>
      <c r="K112" s="5"/>
      <c r="L112" s="5"/>
      <c r="M112" s="5"/>
      <c r="N112" s="5"/>
    </row>
    <row r="113" spans="10:14" ht="19.5" customHeight="1">
      <c r="J113" s="105"/>
      <c r="K113" s="5"/>
      <c r="L113" s="5"/>
      <c r="M113" s="5"/>
      <c r="N113" s="5"/>
    </row>
    <row r="114" spans="10:14" ht="19.5" customHeight="1">
      <c r="J114" s="105"/>
      <c r="K114" s="5"/>
      <c r="L114" s="5"/>
      <c r="M114" s="5"/>
      <c r="N114" s="5"/>
    </row>
    <row r="115" spans="10:14" ht="19.5" customHeight="1">
      <c r="J115" s="105"/>
      <c r="K115" s="5"/>
      <c r="L115" s="5"/>
      <c r="M115" s="5"/>
      <c r="N115" s="5"/>
    </row>
    <row r="116" spans="10:14" ht="19.5" customHeight="1">
      <c r="J116" s="105"/>
      <c r="K116" s="5"/>
      <c r="L116" s="5"/>
      <c r="M116" s="5"/>
      <c r="N116" s="5"/>
    </row>
    <row r="117" spans="10:14" ht="19.5" customHeight="1">
      <c r="J117" s="105"/>
      <c r="K117" s="5"/>
      <c r="L117" s="5"/>
      <c r="M117" s="5"/>
      <c r="N117" s="5"/>
    </row>
    <row r="118" spans="10:14" ht="19.5" customHeight="1">
      <c r="J118" s="105"/>
      <c r="K118" s="5"/>
      <c r="L118" s="5"/>
      <c r="M118" s="5"/>
      <c r="N118" s="5"/>
    </row>
    <row r="119" spans="10:14" ht="19.5" customHeight="1">
      <c r="J119" s="105"/>
      <c r="K119" s="5"/>
      <c r="L119" s="5"/>
      <c r="M119" s="5"/>
      <c r="N119" s="5"/>
    </row>
    <row r="120" spans="10:14" ht="19.5" customHeight="1">
      <c r="J120" s="105"/>
      <c r="K120" s="5"/>
      <c r="L120" s="5"/>
      <c r="M120" s="5"/>
      <c r="N120" s="5"/>
    </row>
    <row r="121" spans="10:14" ht="19.5" customHeight="1">
      <c r="J121" s="105"/>
      <c r="K121" s="5"/>
      <c r="L121" s="5"/>
      <c r="M121" s="5"/>
      <c r="N121" s="5"/>
    </row>
    <row r="122" spans="10:14" ht="19.5" customHeight="1">
      <c r="J122" s="105"/>
      <c r="K122" s="5"/>
      <c r="L122" s="5"/>
      <c r="M122" s="5"/>
      <c r="N122" s="5"/>
    </row>
    <row r="123" spans="10:14" ht="19.5" customHeight="1">
      <c r="J123" s="105"/>
      <c r="K123" s="5"/>
      <c r="L123" s="5"/>
      <c r="M123" s="5"/>
      <c r="N123" s="5"/>
    </row>
    <row r="124" spans="10:14" ht="19.5" customHeight="1">
      <c r="J124" s="105"/>
      <c r="K124" s="5"/>
      <c r="L124" s="5"/>
      <c r="M124" s="5"/>
      <c r="N124" s="5"/>
    </row>
    <row r="125" spans="10:14" ht="19.5" customHeight="1">
      <c r="J125" s="105"/>
      <c r="K125" s="5"/>
      <c r="L125" s="5"/>
      <c r="M125" s="5"/>
      <c r="N125" s="5"/>
    </row>
    <row r="126" spans="10:14" ht="19.5" customHeight="1">
      <c r="J126" s="105"/>
      <c r="K126" s="5"/>
      <c r="L126" s="5"/>
      <c r="M126" s="5"/>
      <c r="N126" s="5"/>
    </row>
    <row r="127" spans="10:14" ht="19.5" customHeight="1">
      <c r="J127" s="105"/>
      <c r="K127" s="5"/>
      <c r="L127" s="5"/>
      <c r="M127" s="5"/>
      <c r="N127" s="5"/>
    </row>
    <row r="128" spans="10:14" ht="19.5" customHeight="1">
      <c r="J128" s="105"/>
      <c r="K128" s="5"/>
      <c r="L128" s="5"/>
      <c r="M128" s="5"/>
      <c r="N128" s="5"/>
    </row>
    <row r="129" spans="10:14" ht="19.5" customHeight="1">
      <c r="J129" s="105"/>
      <c r="K129" s="5"/>
      <c r="L129" s="5"/>
      <c r="M129" s="5"/>
      <c r="N129" s="5"/>
    </row>
    <row r="130" spans="10:14" ht="19.5" customHeight="1">
      <c r="J130" s="105"/>
      <c r="K130" s="5"/>
      <c r="L130" s="5"/>
      <c r="M130" s="5"/>
      <c r="N130" s="5"/>
    </row>
    <row r="131" spans="10:14" ht="19.5" customHeight="1">
      <c r="J131" s="105"/>
      <c r="K131" s="5"/>
      <c r="L131" s="5"/>
      <c r="M131" s="5"/>
      <c r="N131" s="5"/>
    </row>
    <row r="132" spans="10:14" ht="19.5" customHeight="1">
      <c r="J132" s="105"/>
      <c r="K132" s="5"/>
      <c r="L132" s="5"/>
      <c r="M132" s="5"/>
      <c r="N132" s="5"/>
    </row>
    <row r="133" spans="10:14" ht="19.5" customHeight="1">
      <c r="J133" s="105"/>
      <c r="K133" s="5"/>
      <c r="L133" s="5"/>
      <c r="M133" s="5"/>
      <c r="N133" s="5"/>
    </row>
    <row r="134" spans="10:14" ht="19.5" customHeight="1">
      <c r="J134" s="105"/>
      <c r="K134" s="5"/>
      <c r="L134" s="5"/>
      <c r="M134" s="5"/>
      <c r="N134" s="5"/>
    </row>
    <row r="135" spans="10:14" ht="19.5" customHeight="1">
      <c r="J135" s="105"/>
      <c r="K135" s="5"/>
      <c r="L135" s="5"/>
      <c r="M135" s="5"/>
      <c r="N135" s="5"/>
    </row>
    <row r="136" spans="10:14" ht="19.5" customHeight="1">
      <c r="J136" s="105"/>
      <c r="K136" s="5"/>
      <c r="L136" s="5"/>
      <c r="M136" s="5"/>
      <c r="N136" s="5"/>
    </row>
    <row r="137" spans="10:14" ht="19.5" customHeight="1">
      <c r="J137" s="105"/>
      <c r="K137" s="5"/>
      <c r="L137" s="5"/>
      <c r="M137" s="5"/>
      <c r="N137" s="5"/>
    </row>
    <row r="138" spans="10:14" ht="19.5" customHeight="1">
      <c r="J138" s="105"/>
      <c r="K138" s="5"/>
      <c r="L138" s="5"/>
      <c r="M138" s="5"/>
      <c r="N138" s="5"/>
    </row>
    <row r="139" spans="10:14" ht="19.5" customHeight="1">
      <c r="J139" s="105"/>
      <c r="K139" s="5"/>
      <c r="L139" s="5"/>
      <c r="M139" s="5"/>
      <c r="N139" s="5"/>
    </row>
    <row r="140" spans="10:14" ht="19.5" customHeight="1">
      <c r="J140" s="105"/>
      <c r="K140" s="5"/>
      <c r="L140" s="5"/>
      <c r="M140" s="5"/>
      <c r="N140" s="5"/>
    </row>
    <row r="141" spans="10:14" ht="19.5" customHeight="1">
      <c r="J141" s="105"/>
      <c r="K141" s="5"/>
      <c r="L141" s="5"/>
      <c r="M141" s="5"/>
      <c r="N141" s="5"/>
    </row>
    <row r="142" spans="10:14" ht="19.5" customHeight="1">
      <c r="J142" s="105"/>
      <c r="K142" s="5"/>
      <c r="L142" s="5"/>
      <c r="M142" s="5"/>
      <c r="N142" s="5"/>
    </row>
    <row r="143" spans="10:14" ht="19.5" customHeight="1">
      <c r="J143" s="105"/>
      <c r="K143" s="5"/>
      <c r="L143" s="5"/>
      <c r="M143" s="5"/>
      <c r="N143" s="5"/>
    </row>
    <row r="144" spans="10:14" ht="19.5" customHeight="1">
      <c r="J144" s="105"/>
      <c r="K144" s="5"/>
      <c r="L144" s="5"/>
      <c r="M144" s="5"/>
      <c r="N144" s="5"/>
    </row>
    <row r="145" spans="10:14" ht="19.5" customHeight="1">
      <c r="J145" s="105"/>
      <c r="K145" s="5"/>
      <c r="L145" s="5"/>
      <c r="M145" s="5"/>
      <c r="N145" s="5"/>
    </row>
    <row r="146" spans="10:14" ht="19.5" customHeight="1">
      <c r="J146" s="105"/>
      <c r="K146" s="5"/>
      <c r="L146" s="5"/>
      <c r="M146" s="5"/>
      <c r="N146" s="5"/>
    </row>
    <row r="147" spans="10:14" ht="19.5" customHeight="1">
      <c r="J147" s="105"/>
      <c r="K147" s="5"/>
      <c r="L147" s="5"/>
      <c r="M147" s="5"/>
      <c r="N147" s="5"/>
    </row>
    <row r="148" spans="10:14" ht="19.5" customHeight="1">
      <c r="J148" s="105"/>
      <c r="K148" s="5"/>
      <c r="L148" s="5"/>
      <c r="M148" s="5"/>
      <c r="N148" s="5"/>
    </row>
    <row r="149" spans="10:14" ht="19.5" customHeight="1">
      <c r="J149" s="105"/>
      <c r="K149" s="5"/>
      <c r="L149" s="5"/>
      <c r="M149" s="5"/>
      <c r="N149" s="5"/>
    </row>
    <row r="150" spans="10:14" ht="19.5" customHeight="1">
      <c r="J150" s="105"/>
      <c r="K150" s="5"/>
      <c r="L150" s="5"/>
      <c r="M150" s="5"/>
      <c r="N150" s="5"/>
    </row>
    <row r="151" spans="10:14" ht="19.5" customHeight="1">
      <c r="J151" s="105"/>
      <c r="K151" s="5"/>
      <c r="L151" s="5"/>
      <c r="M151" s="5"/>
      <c r="N151" s="5"/>
    </row>
    <row r="152" spans="10:14" ht="19.5" customHeight="1">
      <c r="J152" s="105"/>
      <c r="K152" s="5"/>
      <c r="L152" s="5"/>
      <c r="M152" s="5"/>
      <c r="N152" s="5"/>
    </row>
    <row r="153" spans="10:14" ht="19.5" customHeight="1">
      <c r="J153" s="105"/>
      <c r="K153" s="5"/>
      <c r="L153" s="5"/>
      <c r="M153" s="5"/>
      <c r="N153" s="5"/>
    </row>
    <row r="154" spans="10:14" ht="19.5" customHeight="1">
      <c r="J154" s="105"/>
      <c r="K154" s="5"/>
      <c r="L154" s="5"/>
      <c r="M154" s="5"/>
      <c r="N154" s="5"/>
    </row>
    <row r="155" spans="10:14" ht="19.5" customHeight="1">
      <c r="J155" s="105"/>
      <c r="K155" s="5"/>
      <c r="L155" s="5"/>
      <c r="M155" s="5"/>
      <c r="N155" s="5"/>
    </row>
    <row r="156" spans="10:14" ht="19.5" customHeight="1">
      <c r="J156" s="105"/>
      <c r="K156" s="5"/>
      <c r="L156" s="5"/>
      <c r="M156" s="5"/>
      <c r="N156" s="5"/>
    </row>
    <row r="157" spans="10:14" ht="19.5" customHeight="1">
      <c r="J157" s="105"/>
      <c r="K157" s="5"/>
      <c r="L157" s="5"/>
      <c r="M157" s="5"/>
      <c r="N157" s="5"/>
    </row>
    <row r="158" spans="10:14" ht="19.5" customHeight="1">
      <c r="J158" s="105"/>
      <c r="K158" s="5"/>
      <c r="L158" s="5"/>
      <c r="M158" s="5"/>
      <c r="N158" s="5"/>
    </row>
    <row r="159" spans="10:14" ht="19.5" customHeight="1">
      <c r="J159" s="105"/>
      <c r="K159" s="5"/>
      <c r="L159" s="5"/>
      <c r="M159" s="5"/>
      <c r="N159" s="5"/>
    </row>
    <row r="160" spans="10:14" ht="19.5" customHeight="1">
      <c r="J160" s="105"/>
      <c r="K160" s="5"/>
      <c r="L160" s="5"/>
      <c r="M160" s="5"/>
      <c r="N160" s="5"/>
    </row>
    <row r="161" spans="10:14" ht="19.5" customHeight="1">
      <c r="J161" s="105"/>
      <c r="K161" s="5"/>
      <c r="L161" s="5"/>
      <c r="M161" s="5"/>
      <c r="N161" s="5"/>
    </row>
    <row r="162" spans="10:14" ht="19.5" customHeight="1">
      <c r="J162" s="105"/>
      <c r="K162" s="5"/>
      <c r="L162" s="5"/>
      <c r="M162" s="5"/>
      <c r="N162" s="5"/>
    </row>
    <row r="163" spans="10:14" ht="19.5" customHeight="1">
      <c r="J163" s="105"/>
      <c r="K163" s="5"/>
      <c r="L163" s="5"/>
      <c r="M163" s="5"/>
      <c r="N163" s="5"/>
    </row>
    <row r="164" spans="10:14" ht="19.5" customHeight="1">
      <c r="J164" s="105"/>
      <c r="K164" s="5"/>
      <c r="L164" s="5"/>
      <c r="M164" s="5"/>
      <c r="N164" s="5"/>
    </row>
    <row r="165" spans="10:14" ht="19.5" customHeight="1">
      <c r="J165" s="105"/>
      <c r="K165" s="5"/>
      <c r="L165" s="5"/>
      <c r="M165" s="5"/>
      <c r="N165" s="5"/>
    </row>
    <row r="166" spans="10:14" ht="19.5" customHeight="1">
      <c r="J166" s="105"/>
      <c r="K166" s="5"/>
      <c r="L166" s="5"/>
      <c r="M166" s="5"/>
      <c r="N166" s="5"/>
    </row>
    <row r="167" spans="10:14" ht="19.5" customHeight="1">
      <c r="J167" s="105"/>
      <c r="K167" s="5"/>
      <c r="L167" s="5"/>
      <c r="M167" s="5"/>
      <c r="N167" s="5"/>
    </row>
    <row r="168" spans="10:14" ht="19.5" customHeight="1">
      <c r="J168" s="105"/>
      <c r="K168" s="5"/>
      <c r="L168" s="5"/>
      <c r="M168" s="5"/>
      <c r="N168" s="5"/>
    </row>
    <row r="169" spans="10:14" ht="19.5" customHeight="1">
      <c r="J169" s="105"/>
      <c r="K169" s="5"/>
      <c r="L169" s="5"/>
      <c r="M169" s="5"/>
      <c r="N169" s="5"/>
    </row>
    <row r="170" spans="10:14" ht="19.5" customHeight="1">
      <c r="J170" s="105"/>
      <c r="K170" s="5"/>
      <c r="L170" s="5"/>
      <c r="M170" s="5"/>
      <c r="N170" s="5"/>
    </row>
    <row r="171" spans="10:14" ht="19.5" customHeight="1">
      <c r="J171" s="105"/>
      <c r="K171" s="5"/>
      <c r="L171" s="5"/>
      <c r="M171" s="5"/>
      <c r="N171" s="5"/>
    </row>
    <row r="172" spans="10:14" ht="19.5" customHeight="1">
      <c r="J172" s="105"/>
      <c r="K172" s="5"/>
      <c r="L172" s="5"/>
      <c r="M172" s="5"/>
      <c r="N172" s="5"/>
    </row>
    <row r="173" spans="10:14" ht="19.5" customHeight="1">
      <c r="J173" s="105"/>
      <c r="K173" s="5"/>
      <c r="L173" s="5"/>
      <c r="M173" s="5"/>
      <c r="N173" s="5"/>
    </row>
    <row r="174" spans="10:14" ht="19.5" customHeight="1">
      <c r="J174" s="105"/>
      <c r="K174" s="5"/>
      <c r="L174" s="5"/>
      <c r="M174" s="5"/>
      <c r="N174" s="5"/>
    </row>
    <row r="175" spans="10:14" ht="19.5" customHeight="1">
      <c r="J175" s="105"/>
      <c r="K175" s="5"/>
      <c r="L175" s="5"/>
      <c r="M175" s="5"/>
      <c r="N175" s="5"/>
    </row>
    <row r="176" spans="10:14" ht="19.5" customHeight="1">
      <c r="J176" s="105"/>
      <c r="K176" s="5"/>
      <c r="L176" s="5"/>
      <c r="M176" s="5"/>
      <c r="N176" s="5"/>
    </row>
    <row r="177" spans="10:14" ht="19.5" customHeight="1">
      <c r="J177" s="105"/>
      <c r="K177" s="5"/>
      <c r="L177" s="5"/>
      <c r="M177" s="5"/>
      <c r="N177" s="5"/>
    </row>
    <row r="178" spans="10:14" ht="19.5" customHeight="1">
      <c r="J178" s="105"/>
      <c r="K178" s="5"/>
      <c r="L178" s="5"/>
      <c r="M178" s="5"/>
      <c r="N178" s="5"/>
    </row>
    <row r="179" spans="10:14" ht="19.5" customHeight="1">
      <c r="J179" s="105"/>
      <c r="K179" s="5"/>
      <c r="L179" s="5"/>
      <c r="M179" s="5"/>
      <c r="N179" s="5"/>
    </row>
  </sheetData>
  <sheetProtection/>
  <mergeCells count="8">
    <mergeCell ref="N2:O2"/>
    <mergeCell ref="A54:O54"/>
    <mergeCell ref="N7:O7"/>
    <mergeCell ref="B7:D7"/>
    <mergeCell ref="F7:H7"/>
    <mergeCell ref="J7:L7"/>
    <mergeCell ref="A3:O3"/>
    <mergeCell ref="A4:O4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2018-07-24T15:25:46Z</cp:lastPrinted>
  <dcterms:created xsi:type="dcterms:W3CDTF">2013-07-25T15:51:26Z</dcterms:created>
  <dcterms:modified xsi:type="dcterms:W3CDTF">2019-08-05T19:22:57Z</dcterms:modified>
  <cp:category/>
  <cp:version/>
  <cp:contentType/>
  <cp:contentStatus/>
</cp:coreProperties>
</file>