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6990" activeTab="0"/>
  </bookViews>
  <sheets>
    <sheet name="anex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 localSheetId="0">'anexa 1'!_Macros_Import_.qbop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'[8]LINK'!$A$1:$A$42</definedName>
    <definedName name="a">WEO '[8]LINK'!$A$1:$A$42</definedName>
    <definedName name="a_11" localSheetId="0">WEO '[8]LINK'!$A$1:$A$42</definedName>
    <definedName name="a_11">WEO '[8]LINK'!$A$1:$A$42</definedName>
    <definedName name="a_14">#REF!</definedName>
    <definedName name="a_15" localSheetId="0">WEO '[8]LINK'!$A$1:$A$42</definedName>
    <definedName name="a_15">WEO '[8]LINK'!$A$1:$A$42</definedName>
    <definedName name="a_17" localSheetId="0">WEO '[8]LINK'!$A$1:$A$42</definedName>
    <definedName name="a_17">WEO '[8]LINK'!$A$1:$A$42</definedName>
    <definedName name="a_2">#REF!</definedName>
    <definedName name="a_20" localSheetId="0">WEO '[8]LINK'!$A$1:$A$42</definedName>
    <definedName name="a_20">WEO '[8]LINK'!$A$1:$A$42</definedName>
    <definedName name="a_22" localSheetId="0">WEO '[8]LINK'!$A$1:$A$42</definedName>
    <definedName name="a_22">WEO '[8]LINK'!$A$1:$A$42</definedName>
    <definedName name="a_24" localSheetId="0">WEO '[8]LINK'!$A$1:$A$42</definedName>
    <definedName name="a_24">WEO '[8]LINK'!$A$1:$A$42</definedName>
    <definedName name="a_25">#REF!</definedName>
    <definedName name="a_28" localSheetId="0">WEO '[8]LINK'!$A$1:$A$42</definedName>
    <definedName name="a_28">WEO '[8]LINK'!$A$1:$A$42</definedName>
    <definedName name="a_37" localSheetId="0">WEO '[8]LINK'!$A$1:$A$42</definedName>
    <definedName name="a_37">WEO '[8]LINK'!$A$1:$A$42</definedName>
    <definedName name="a_38" localSheetId="0">WEO '[8]LINK'!$A$1:$A$42</definedName>
    <definedName name="a_38">WEO '[8]LINK'!$A$1:$A$42</definedName>
    <definedName name="a_46" localSheetId="0">WEO '[8]LINK'!$A$1:$A$42</definedName>
    <definedName name="a_46">WEO '[8]LINK'!$A$1:$A$42</definedName>
    <definedName name="a_47" localSheetId="0">WEO '[8]LINK'!$A$1:$A$42</definedName>
    <definedName name="a_47">WEO '[8]LINK'!$A$1:$A$42</definedName>
    <definedName name="a_49" localSheetId="0">WEO '[8]LINK'!$A$1:$A$42</definedName>
    <definedName name="a_49">WEO '[8]LINK'!$A$1:$A$42</definedName>
    <definedName name="a_54" localSheetId="0">WEO '[8]LINK'!$A$1:$A$42</definedName>
    <definedName name="a_54">WEO '[8]LINK'!$A$1:$A$42</definedName>
    <definedName name="a_55" localSheetId="0">WEO '[8]LINK'!$A$1:$A$42</definedName>
    <definedName name="a_55">WEO '[8]LINK'!$A$1:$A$42</definedName>
    <definedName name="a_56" localSheetId="0">WEO '[8]LINK'!$A$1:$A$42</definedName>
    <definedName name="a_56">WEO '[8]LINK'!$A$1:$A$42</definedName>
    <definedName name="a_57" localSheetId="0">WEO '[8]LINK'!$A$1:$A$42</definedName>
    <definedName name="a_57">WEO '[8]LINK'!$A$1:$A$42</definedName>
    <definedName name="a_61" localSheetId="0">WEO '[8]LINK'!$A$1:$A$42</definedName>
    <definedName name="a_61">WEO '[8]LINK'!$A$1:$A$42</definedName>
    <definedName name="a_64" localSheetId="0">WEO '[8]LINK'!$A$1:$A$42</definedName>
    <definedName name="a_64">WEO '[8]LINK'!$A$1:$A$42</definedName>
    <definedName name="a_65" localSheetId="0">WEO '[8]LINK'!$A$1:$A$42</definedName>
    <definedName name="a_65">WEO '[8]LINK'!$A$1:$A$42</definedName>
    <definedName name="a_66" localSheetId="0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'anexa 1'!atrade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 localSheetId="0">'anexa 1'!BFLD_DF</definedName>
    <definedName name="BFLD_DF">BFLD_DF</definedName>
    <definedName name="BFLD_DF_11" localSheetId="0">'anexa 1'!BFLD_DF_11</definedName>
    <definedName name="BFLD_DF_11">BFLD_DF_11</definedName>
    <definedName name="BFLD_DF_14" localSheetId="0">'anexa 1'!BFLD_DF_14</definedName>
    <definedName name="BFLD_DF_14">BFLD_DF_14</definedName>
    <definedName name="BFLD_DF_20" localSheetId="0">'anexa 1'!BFLD_DF_20</definedName>
    <definedName name="BFLD_DF_20">BFLD_DF_20</definedName>
    <definedName name="BFLD_DF_24" localSheetId="0">'anexa 1'!BFLD_DF_24</definedName>
    <definedName name="BFLD_DF_24">BFLD_DF_24</definedName>
    <definedName name="BFLD_DF_25" localSheetId="0">'anexa 1'!BFLD_DF_25</definedName>
    <definedName name="BFLD_DF_25">BFLD_DF_25</definedName>
    <definedName name="BFLD_DF_28" localSheetId="0">'anexa 1'!BFLD_DF_28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'[8]LINK'!$A$1:$A$42</definedName>
    <definedName name="chart2">WEO '[8]LINK'!$A$1:$A$42</definedName>
    <definedName name="CHART2_11">#REF!</definedName>
    <definedName name="chart2_15" localSheetId="0">WEO '[8]LINK'!$A$1:$A$42</definedName>
    <definedName name="chart2_15">WEO '[8]LINK'!$A$1:$A$42</definedName>
    <definedName name="chart2_17" localSheetId="0">WEO '[8]LINK'!$A$1:$A$42</definedName>
    <definedName name="chart2_17">WEO '[8]LINK'!$A$1:$A$42</definedName>
    <definedName name="chart2_20" localSheetId="0">WEO '[8]LINK'!$A$1:$A$42</definedName>
    <definedName name="chart2_20">WEO '[8]LINK'!$A$1:$A$42</definedName>
    <definedName name="chart2_22" localSheetId="0">WEO '[8]LINK'!$A$1:$A$42</definedName>
    <definedName name="chart2_22">WEO '[8]LINK'!$A$1:$A$42</definedName>
    <definedName name="chart2_24" localSheetId="0">WEO '[8]LINK'!$A$1:$A$42</definedName>
    <definedName name="chart2_24">WEO '[8]LINK'!$A$1:$A$42</definedName>
    <definedName name="chart2_28" localSheetId="0">WEO '[8]LINK'!$A$1:$A$42</definedName>
    <definedName name="chart2_28">WEO '[8]LINK'!$A$1:$A$42</definedName>
    <definedName name="chart2_37" localSheetId="0">WEO '[8]LINK'!$A$1:$A$42</definedName>
    <definedName name="chart2_37">WEO '[8]LINK'!$A$1:$A$42</definedName>
    <definedName name="chart2_38" localSheetId="0">WEO '[8]LINK'!$A$1:$A$42</definedName>
    <definedName name="chart2_38">WEO '[8]LINK'!$A$1:$A$42</definedName>
    <definedName name="chart2_46" localSheetId="0">WEO '[8]LINK'!$A$1:$A$42</definedName>
    <definedName name="chart2_46">WEO '[8]LINK'!$A$1:$A$42</definedName>
    <definedName name="chart2_47" localSheetId="0">WEO '[8]LINK'!$A$1:$A$42</definedName>
    <definedName name="chart2_47">WEO '[8]LINK'!$A$1:$A$42</definedName>
    <definedName name="chart2_49" localSheetId="0">WEO '[8]LINK'!$A$1:$A$42</definedName>
    <definedName name="chart2_49">WEO '[8]LINK'!$A$1:$A$42</definedName>
    <definedName name="chart2_54" localSheetId="0">WEO '[8]LINK'!$A$1:$A$42</definedName>
    <definedName name="chart2_54">WEO '[8]LINK'!$A$1:$A$42</definedName>
    <definedName name="chart2_55" localSheetId="0">WEO '[8]LINK'!$A$1:$A$42</definedName>
    <definedName name="chart2_55">WEO '[8]LINK'!$A$1:$A$42</definedName>
    <definedName name="chart2_56" localSheetId="0">WEO '[8]LINK'!$A$1:$A$42</definedName>
    <definedName name="chart2_56">WEO '[8]LINK'!$A$1:$A$42</definedName>
    <definedName name="chart2_57" localSheetId="0">WEO '[8]LINK'!$A$1:$A$42</definedName>
    <definedName name="chart2_57">WEO '[8]LINK'!$A$1:$A$42</definedName>
    <definedName name="chart2_61" localSheetId="0">WEO '[8]LINK'!$A$1:$A$42</definedName>
    <definedName name="chart2_61">WEO '[8]LINK'!$A$1:$A$42</definedName>
    <definedName name="chart2_64" localSheetId="0">WEO '[8]LINK'!$A$1:$A$42</definedName>
    <definedName name="chart2_64">WEO '[8]LINK'!$A$1:$A$42</definedName>
    <definedName name="chart2_65" localSheetId="0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'[38]EU2DBase'!$B$14:$B$31</definedName>
    <definedName name="DATESATKM">#REF!</definedName>
    <definedName name="DATESM">'[38]EU2DBase'!$B$88:$B$196</definedName>
    <definedName name="DATESMTKM">#REF!</definedName>
    <definedName name="DATESQ">'[38]EU2DBase'!$B$49:$B$72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'[39]Debt_Total'!#REF!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'[40]NPV_base'!#REF!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'[41]Contents'!$B$78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'[42]WEO LINK'!#REF!</definedName>
    <definedName name="EDN_11">'[43]WEO LINK'!#REF!</definedName>
    <definedName name="EDN_66">'[43]WEO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'[41]Contents'!$B$73</definedName>
    <definedName name="EDSSDESCRIPTOR_14">#REF!</definedName>
    <definedName name="EDSSDESCRIPTOR_25">#REF!</definedName>
    <definedName name="EDSSDESCRIPTOR_28">#REF!</definedName>
    <definedName name="EDSSFILE">'[41]Contents'!$B$77</definedName>
    <definedName name="EDSSFILE_14">#REF!</definedName>
    <definedName name="EDSSFILE_25">#REF!</definedName>
    <definedName name="EDSSFILE_28">#REF!</definedName>
    <definedName name="EDSSNAME">'[41]Contents'!$B$72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'[41]Contents'!$B$81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'[41]Contents'!$B$74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'[44]C'!$P$428:$T$428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'[8]LINK'!$A$1:$A$42</definedName>
    <definedName name="FK_6_65">WEO '[8]LINK'!$A$1:$A$42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'[49]WEO'!#REF!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'[50]FOREX_DAILY'!$A$9:$Q$128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'[40]NPV_base'!#REF!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'[51]GG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'[40]NPV_base'!#REF!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'[52]DOC'!$C$8</definedName>
    <definedName name="lclub">#REF!</definedName>
    <definedName name="LEFT">#REF!</definedName>
    <definedName name="LEND">#REF!</definedName>
    <definedName name="LIABILITIES">'[53]CBA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'[54]Table 6_MacroFrame'!#REF!</definedName>
    <definedName name="lkdjfafoij_11">'[55]Table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'[40]NPV_base'!#REF!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'[56]Q2'!$E$63:$AH$63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 localSheetId="0">'anexa 1'!mflowsa</definedName>
    <definedName name="mflowsa">mflowsa</definedName>
    <definedName name="mflowsq" localSheetId="0">'anexa 1'!mflowsq</definedName>
    <definedName name="mflowsq">mflowsq</definedName>
    <definedName name="mgoods">'[19]CAgds'!$D$14:$BO$14</definedName>
    <definedName name="mgoods_11">'[57]CAgds'!$D$14:$BO$14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'[57]CAinc'!$D$14:$BO$14</definedName>
    <definedName name="MISC3">#REF!</definedName>
    <definedName name="MISC4">'[22]OUTPUT'!#REF!</definedName>
    <definedName name="mm" localSheetId="0">'anexa 1'!mm</definedName>
    <definedName name="mm">mm</definedName>
    <definedName name="mm_11">'[58]labels'!#REF!</definedName>
    <definedName name="mm_14">'[58]labels'!#REF!</definedName>
    <definedName name="mm_20" localSheetId="0">'anexa 1'!mm_20</definedName>
    <definedName name="mm_20">mm_20</definedName>
    <definedName name="mm_24" localSheetId="0">'anexa 1'!mm_24</definedName>
    <definedName name="mm_24">mm_24</definedName>
    <definedName name="mm_25">'[58]labels'!#REF!</definedName>
    <definedName name="mm_28" localSheetId="0">'anexa 1'!mm_28</definedName>
    <definedName name="mm_28">mm_28</definedName>
    <definedName name="MNDATES">#REF!</definedName>
    <definedName name="MNEER">#REF!</definedName>
    <definedName name="mnfs">'[19]CAnfs'!$D$14:$BO$14</definedName>
    <definedName name="mnfs_11">'[57]CAnfs'!$D$14:$BO$14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 localSheetId="0">'anexa 1'!mstocksa</definedName>
    <definedName name="mstocksa">mstocksa</definedName>
    <definedName name="mstocksq" localSheetId="0">'anexa 1'!mstocksq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'[59]DATA'!$B$1:$IT$1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'[38]EU2DBase'!#REF!</definedName>
    <definedName name="NAMESM">'[38]EU2DBase'!#REF!</definedName>
    <definedName name="NAMESQ">'[38]EU2DBase'!#REF!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'[56]Q2'!$E$47:$AH$47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'[60]Prog'!#REF!</definedName>
    <definedName name="NTDD_R">'[26]weo_real'!#REF!</definedName>
    <definedName name="NTDD_RG" localSheetId="0">'anexa 1'!NTDD_RG</definedName>
    <definedName name="NTDD_RG">NTDD_RG</definedName>
    <definedName name="NTDD_RG_11" localSheetId="0">'anexa 1'!NTDD_RG_11</definedName>
    <definedName name="NTDD_RG_11">NTDD_RG_11</definedName>
    <definedName name="NTDD_RG_14" localSheetId="0">'anexa 1'!NTDD_RG_14</definedName>
    <definedName name="NTDD_RG_14">NTDD_RG_14</definedName>
    <definedName name="NTDD_RG_20" localSheetId="0">'anexa 1'!NTDD_RG_20</definedName>
    <definedName name="NTDD_RG_20">NTDD_RG_20</definedName>
    <definedName name="NTDD_RG_24" localSheetId="0">'anexa 1'!NTDD_RG_24</definedName>
    <definedName name="NTDD_RG_24">NTDD_RG_24</definedName>
    <definedName name="NTDD_RG_25" localSheetId="0">'anexa 1'!NTDD_RG_25</definedName>
    <definedName name="NTDD_RG_25">NTDD_RG_25</definedName>
    <definedName name="NTDD_RG_28" localSheetId="0">'anexa 1'!NTDD_RG_28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 localSheetId="0">'anexa 1'!OnShow</definedName>
    <definedName name="OnShow">OnShow</definedName>
    <definedName name="OnShow_20" localSheetId="0">'anexa 1'!OnShow_20</definedName>
    <definedName name="OnShow_20">OnShow_20</definedName>
    <definedName name="OnShow_24" localSheetId="0">'anexa 1'!OnShow_24</definedName>
    <definedName name="OnShow_24">OnShow_24</definedName>
    <definedName name="OnShow_28" localSheetId="0">'anexa 1'!OnShow_28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'[58]labels'!#REF!</definedName>
    <definedName name="p_25">'[58]labels'!#REF!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'[61]Baseline'!#REF!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'[62]Output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'anexa 1'!$A$1:$O$59</definedName>
    <definedName name="PRINT_AREA_MI">'[38]EU2DBase'!$C$12:$U$156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'anexa 1'!$5:$12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'[8]LINK'!$A$1:$A$42</definedName>
    <definedName name="r_54">WEO '[8]LINK'!$A$1:$A$42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'[41]Contents'!$B$79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'[38]EU2DBase'!$C$1:$F$196</definedName>
    <definedName name="UKR2">'[38]EU2DBase'!$G$1:$U$196</definedName>
    <definedName name="UKR3">'[38]EU2DBase'!#REF!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'[41]Contents'!$B$80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'[57]CAgds'!$D$12:$BO$12</definedName>
    <definedName name="XGS">#REF!</definedName>
    <definedName name="xinc">'[19]CAinc'!$D$12:$BO$12</definedName>
    <definedName name="xinc_11">'[57]CAinc'!$D$12:$BO$12</definedName>
    <definedName name="xnfs">'[19]CAnfs'!$D$12:$BO$12</definedName>
    <definedName name="xnfs_11">'[57]CAnfs'!$D$12:$BO$12</definedName>
    <definedName name="XOF">#REF!</definedName>
    <definedName name="xr">#REF!</definedName>
    <definedName name="xxWRS_1" localSheetId="0">WEO '[8]LINK'!$A$1:$A$42</definedName>
    <definedName name="xxWRS_1">WEO '[8]LINK'!$A$1:$A$42</definedName>
    <definedName name="xxWRS_1_15" localSheetId="0">WEO '[8]LINK'!$A$1:$A$42</definedName>
    <definedName name="xxWRS_1_15">WEO '[8]LINK'!$A$1:$A$42</definedName>
    <definedName name="xxWRS_1_17" localSheetId="0">WEO '[8]LINK'!$A$1:$A$42</definedName>
    <definedName name="xxWRS_1_17">WEO '[8]LINK'!$A$1:$A$42</definedName>
    <definedName name="xxWRS_1_2">#REF!</definedName>
    <definedName name="xxWRS_1_20" localSheetId="0">WEO '[8]LINK'!$A$1:$A$42</definedName>
    <definedName name="xxWRS_1_20">WEO '[8]LINK'!$A$1:$A$42</definedName>
    <definedName name="xxWRS_1_22" localSheetId="0">WEO '[8]LINK'!$A$1:$A$42</definedName>
    <definedName name="xxWRS_1_22">WEO '[8]LINK'!$A$1:$A$42</definedName>
    <definedName name="xxWRS_1_24" localSheetId="0">WEO '[8]LINK'!$A$1:$A$42</definedName>
    <definedName name="xxWRS_1_24">WEO '[8]LINK'!$A$1:$A$42</definedName>
    <definedName name="xxWRS_1_28" localSheetId="0">WEO '[8]LINK'!$A$1:$A$42</definedName>
    <definedName name="xxWRS_1_28">WEO '[8]LINK'!$A$1:$A$42</definedName>
    <definedName name="xxWRS_1_37" localSheetId="0">WEO '[8]LINK'!$A$1:$A$42</definedName>
    <definedName name="xxWRS_1_37">WEO '[8]LINK'!$A$1:$A$42</definedName>
    <definedName name="xxWRS_1_38" localSheetId="0">WEO '[8]LINK'!$A$1:$A$42</definedName>
    <definedName name="xxWRS_1_38">WEO '[8]LINK'!$A$1:$A$42</definedName>
    <definedName name="xxWRS_1_46" localSheetId="0">WEO '[8]LINK'!$A$1:$A$42</definedName>
    <definedName name="xxWRS_1_46">WEO '[8]LINK'!$A$1:$A$42</definedName>
    <definedName name="xxWRS_1_47" localSheetId="0">WEO '[8]LINK'!$A$1:$A$42</definedName>
    <definedName name="xxWRS_1_47">WEO '[8]LINK'!$A$1:$A$42</definedName>
    <definedName name="xxWRS_1_49" localSheetId="0">WEO '[8]LINK'!$A$1:$A$42</definedName>
    <definedName name="xxWRS_1_49">WEO '[8]LINK'!$A$1:$A$42</definedName>
    <definedName name="xxWRS_1_54" localSheetId="0">WEO '[8]LINK'!$A$1:$A$42</definedName>
    <definedName name="xxWRS_1_54">WEO '[8]LINK'!$A$1:$A$42</definedName>
    <definedName name="xxWRS_1_55" localSheetId="0">WEO '[8]LINK'!$A$1:$A$42</definedName>
    <definedName name="xxWRS_1_55">WEO '[8]LINK'!$A$1:$A$42</definedName>
    <definedName name="xxWRS_1_56" localSheetId="0">WEO '[8]LINK'!$A$1:$A$42</definedName>
    <definedName name="xxWRS_1_56">WEO '[8]LINK'!$A$1:$A$42</definedName>
    <definedName name="xxWRS_1_57" localSheetId="0">WEO '[8]LINK'!$A$1:$A$42</definedName>
    <definedName name="xxWRS_1_57">WEO '[8]LINK'!$A$1:$A$42</definedName>
    <definedName name="xxWRS_1_61" localSheetId="0">WEO '[8]LINK'!$A$1:$A$42</definedName>
    <definedName name="xxWRS_1_61">WEO '[8]LINK'!$A$1:$A$42</definedName>
    <definedName name="xxWRS_1_63" localSheetId="0">WEO '[8]LINK'!$A$1:$A$42</definedName>
    <definedName name="xxWRS_1_63">WEO '[8]LINK'!$A$1:$A$42</definedName>
    <definedName name="xxWRS_1_64" localSheetId="0">WEO '[8]LINK'!$A$1:$A$42</definedName>
    <definedName name="xxWRS_1_64">WEO '[8]LINK'!$A$1:$A$42</definedName>
    <definedName name="xxWRS_1_65" localSheetId="0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<sst xmlns="http://schemas.openxmlformats.org/spreadsheetml/2006/main" count="64" uniqueCount="55">
  <si>
    <t>Anexa 1</t>
  </si>
  <si>
    <t>EXECUŢIA BUGETULUI GENERAL CONSOLIDAT                                                                                                                                                                                                               01 Ianuarie - 31 decembrie</t>
  </si>
  <si>
    <t xml:space="preserve">   </t>
  </si>
  <si>
    <t xml:space="preserve">    </t>
  </si>
  <si>
    <t>mil.lei</t>
  </si>
  <si>
    <t>% din total</t>
  </si>
  <si>
    <t>% din PIB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</si>
  <si>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</si>
  <si>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</si>
  <si>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</si>
  <si>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</si>
  <si>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</si>
  <si>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</si>
  <si>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</si>
  <si>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</si>
  <si>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</si>
  <si>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</si>
  <si>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</si>
  <si>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</si>
  <si>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</si>
  <si>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</si>
  <si>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</si>
  <si>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</si>
  <si>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</si>
  <si>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</si>
  <si>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</si>
  <si>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</si>
  <si>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</si>
  <si>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</si>
  <si>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</si>
  <si>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</si>
  <si>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</si>
  <si>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</si>
  <si>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</si>
  <si>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</si>
  <si>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</si>
  <si>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</si>
  <si>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</si>
  <si>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</si>
  <si>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</si>
  <si>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</si>
  <si>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</si>
  <si>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</si>
  <si>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</si>
  <si>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 rezerva</t>
  </si>
  <si>
    <t>Cheltuieli de capital</t>
  </si>
  <si>
    <t>Plati efectuate in anii precedenti si recuperate in anul curent **)</t>
  </si>
  <si>
    <t>EXCEDENT(+) / DEFICIT(-)</t>
  </si>
  <si>
    <t>Alte venituri</t>
  </si>
  <si>
    <t>Diferenţe 2014 faţă de program anual 2014</t>
  </si>
  <si>
    <t xml:space="preserve"> Diferenţe 2014 faţă de  2013</t>
  </si>
  <si>
    <t xml:space="preserve">Program anual                                 2014 actualizat              </t>
  </si>
  <si>
    <t>Proiecte cu finantare din fonduri externe nerambursabile postaderare 2014-2020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</si>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</sst>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\$#,##0_);[Red]&quot;($&quot;#,##0\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General_)"/>
    <numFmt numFmtId="176" formatCode="0.000_)"/>
    <numFmt numFmtId="177" formatCode="#,##0.0;\-#,##0.0;&quot;--&quot;"/>
    <numFmt numFmtId="178" formatCode="#,##0&quot; лв&quot;;\-#,##0&quot; лв&quot;"/>
    <numFmt numFmtId="179" formatCode="mmmm\ d&quot;, &quot;yyyy"/>
    <numFmt numFmtId="180" formatCode="_-[$€-2]* #,##0.00_-;\-[$€-2]* #,##0.00_-;_-[$€-2]* \-??_-"/>
    <numFmt numFmtId="181" formatCode="_-* #,##0\ _F_t_-;\-* #,##0\ _F_t_-;_-* &quot;- &quot;_F_t_-;_-@_-"/>
    <numFmt numFmtId="182" formatCode="_-* #,##0.00\ _F_t_-;\-* #,##0.00\ _F_t_-;_-* \-??\ _F_t_-;_-@_-"/>
    <numFmt numFmtId="183" formatCode="#."/>
    <numFmt numFmtId="184" formatCode="#,##0&quot; Kč&quot;;\-#,##0&quot; Kč&quot;"/>
    <numFmt numFmtId="185" formatCode="_-* #,##0.00&quot; Kč&quot;_-;\-* #,##0.00&quot; Kč&quot;_-;_-* \-??&quot; Kč&quot;_-;_-@_-"/>
    <numFmt numFmtId="186" formatCode="_(* #,##0_);_(* \(#,##0\);_(* \-_);_(@_)"/>
    <numFmt numFmtId="187" formatCode="_(* #,##0.00_);_(* \(#,##0.00\);_(* \-??_);_(@_)"/>
    <numFmt numFmtId="188" formatCode="_-* #,##0.00\ _F_-;\-* #,##0.00\ _F_-;_-* \-??\ _F_-;_-@_-"/>
    <numFmt numFmtId="189" formatCode="\$#,##0_);&quot;($&quot;#,##0\)"/>
    <numFmt numFmtId="190" formatCode="_(\$* #,##0_);_(\$* \(#,##0\);_(\$* \-_);_(@_)"/>
    <numFmt numFmtId="191" formatCode="_(\$* #,##0.00_);_(\$* \(#,##0.00\);_(\$* \-??_);_(@_)"/>
    <numFmt numFmtId="192" formatCode="[&gt;=0.05]#,##0.0;[&lt;=-0.05]\-#,##0.0;?0.0"/>
    <numFmt numFmtId="193" formatCode="_-* #,##0&quot; Ft&quot;_-;\-* #,##0&quot; Ft&quot;_-;_-* &quot;- Ft&quot;_-;_-@_-"/>
    <numFmt numFmtId="194" formatCode="_-* #,##0.00&quot; Ft&quot;_-;\-* #,##0.00&quot; Ft&quot;_-;_-* \-??&quot; Ft&quot;_-;_-@_-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#,##0.0____"/>
    <numFmt numFmtId="199" formatCode="#\ ##0.0"/>
    <numFmt numFmtId="200" formatCode="mmmm\ yyyy"/>
    <numFmt numFmtId="201" formatCode="_-* #,##0&quot; к.&quot;_-;\-* #,##0&quot; к.&quot;_-;_-* &quot;- к.&quot;_-;_-@_-"/>
    <numFmt numFmtId="202" formatCode="_-* #,##0.00&quot; к.&quot;_-;\-* #,##0.00&quot; к.&quot;_-;_-* \-??&quot; к.&quot;_-;_-@_-"/>
    <numFmt numFmtId="203" formatCode="_-* #,##0\ _г_р_н_._-;\-* #,##0\ _г_р_н_._-;_-* &quot;- &quot;_г_р_н_._-;_-@_-"/>
    <numFmt numFmtId="204" formatCode="_-* #,##0.00\ _г_р_н_._-;\-* #,##0.00\ _г_р_н_._-;_-* \-??\ _г_р_н_._-;_-@_-"/>
    <numFmt numFmtId="205" formatCode="_-* #,##0\ _к_._-;\-* #,##0\ _к_._-;_-* &quot;- &quot;_к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"/>
      <color indexed="8"/>
      <name val="Arial"/>
      <family val="0"/>
    </font>
    <font>
      <vertAlign val="subscript"/>
      <sz val="1.25"/>
      <color indexed="8"/>
      <name val="Arial"/>
      <family val="0"/>
    </font>
    <font>
      <sz val="10.8"/>
      <color indexed="8"/>
      <name val="Arial"/>
      <family val="0"/>
    </font>
    <font>
      <vertAlign val="subscript"/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.25"/>
      <color indexed="8"/>
      <name val="Arial"/>
      <family val="0"/>
    </font>
    <font>
      <b/>
      <sz val="11"/>
      <color indexed="8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2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174" fontId="11" fillId="0" borderId="0" applyFill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12" borderId="0" applyNumberFormat="0" applyBorder="0" applyAlignment="0" applyProtection="0"/>
    <xf numFmtId="0" fontId="88" fillId="20" borderId="0" applyNumberFormat="0" applyBorder="0" applyAlignment="0" applyProtection="0"/>
    <xf numFmtId="0" fontId="88" fillId="25" borderId="0" applyNumberFormat="0" applyBorder="0" applyAlignment="0" applyProtection="0"/>
    <xf numFmtId="0" fontId="88" fillId="22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69" fontId="11" fillId="0" borderId="0" applyFill="0" applyBorder="0" applyAlignment="0" applyProtection="0"/>
    <xf numFmtId="0" fontId="14" fillId="0" borderId="1">
      <alignment/>
      <protection hidden="1"/>
    </xf>
    <xf numFmtId="175" fontId="11" fillId="32" borderId="0" applyBorder="0" applyAlignment="0" applyProtection="0"/>
    <xf numFmtId="0" fontId="15" fillId="0" borderId="0" applyNumberFormat="0" applyFill="0" applyBorder="0" applyAlignment="0" applyProtection="0"/>
    <xf numFmtId="0" fontId="89" fillId="33" borderId="0" applyNumberFormat="0" applyBorder="0" applyAlignment="0" applyProtection="0"/>
    <xf numFmtId="175" fontId="16" fillId="0" borderId="0" applyFill="0" applyBorder="0" applyAlignment="0" applyProtection="0"/>
    <xf numFmtId="0" fontId="17" fillId="34" borderId="2" applyNumberFormat="0" applyAlignment="0" applyProtection="0"/>
    <xf numFmtId="0" fontId="90" fillId="35" borderId="3" applyNumberFormat="0" applyAlignment="0" applyProtection="0"/>
    <xf numFmtId="175" fontId="11" fillId="0" borderId="4" applyFill="0" applyAlignment="0" applyProtection="0"/>
    <xf numFmtId="0" fontId="18" fillId="0" borderId="5" applyNumberFormat="0" applyFill="0" applyAlignment="0" applyProtection="0"/>
    <xf numFmtId="0" fontId="91" fillId="36" borderId="6" applyNumberFormat="0" applyAlignment="0" applyProtection="0"/>
    <xf numFmtId="0" fontId="19" fillId="37" borderId="7">
      <alignment horizontal="right" vertical="center"/>
      <protection/>
    </xf>
    <xf numFmtId="0" fontId="20" fillId="37" borderId="7">
      <alignment horizontal="right" vertical="center"/>
      <protection/>
    </xf>
    <xf numFmtId="0" fontId="0" fillId="37" borderId="8">
      <alignment/>
      <protection/>
    </xf>
    <xf numFmtId="0" fontId="21" fillId="38" borderId="7">
      <alignment horizontal="center" vertical="center"/>
      <protection/>
    </xf>
    <xf numFmtId="0" fontId="19" fillId="37" borderId="7">
      <alignment horizontal="right" vertical="center"/>
      <protection/>
    </xf>
    <xf numFmtId="0" fontId="0" fillId="37" borderId="0">
      <alignment/>
      <protection/>
    </xf>
    <xf numFmtId="0" fontId="22" fillId="37" borderId="7">
      <alignment horizontal="left" vertical="center"/>
      <protection/>
    </xf>
    <xf numFmtId="0" fontId="22" fillId="37" borderId="9">
      <alignment vertical="center"/>
      <protection/>
    </xf>
    <xf numFmtId="0" fontId="23" fillId="37" borderId="10">
      <alignment vertical="center"/>
      <protection/>
    </xf>
    <xf numFmtId="0" fontId="22" fillId="37" borderId="7">
      <alignment/>
      <protection/>
    </xf>
    <xf numFmtId="0" fontId="20" fillId="37" borderId="7">
      <alignment horizontal="right" vertical="center"/>
      <protection/>
    </xf>
    <xf numFmtId="0" fontId="24" fillId="39" borderId="7">
      <alignment horizontal="left" vertical="center"/>
      <protection/>
    </xf>
    <xf numFmtId="0" fontId="24" fillId="39" borderId="7">
      <alignment horizontal="left" vertical="center"/>
      <protection/>
    </xf>
    <xf numFmtId="0" fontId="25" fillId="37" borderId="7">
      <alignment horizontal="left" vertical="center"/>
      <protection/>
    </xf>
    <xf numFmtId="0" fontId="26" fillId="37" borderId="8">
      <alignment/>
      <protection/>
    </xf>
    <xf numFmtId="0" fontId="21" fillId="32" borderId="7">
      <alignment horizontal="left" vertical="center"/>
      <protection/>
    </xf>
    <xf numFmtId="43" fontId="1" fillId="0" borderId="0" applyFont="0" applyFill="0" applyBorder="0" applyAlignment="0" applyProtection="0"/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41" fontId="1" fillId="0" borderId="0" applyFont="0" applyFill="0" applyBorder="0" applyAlignment="0" applyProtection="0"/>
    <xf numFmtId="167" fontId="28" fillId="0" borderId="0">
      <alignment horizontal="right" vertical="top"/>
      <protection/>
    </xf>
    <xf numFmtId="177" fontId="11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11" fillId="0" borderId="0" applyFill="0" applyBorder="0" applyAlignment="0" applyProtection="0"/>
    <xf numFmtId="0" fontId="0" fillId="40" borderId="11" applyNumberFormat="0" applyFont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31" fillId="7" borderId="2" applyNumberFormat="0" applyAlignment="0" applyProtection="0"/>
    <xf numFmtId="180" fontId="11" fillId="0" borderId="0" applyFill="0" applyBorder="0" applyAlignment="0" applyProtection="0"/>
    <xf numFmtId="175" fontId="32" fillId="0" borderId="0">
      <alignment/>
      <protection/>
    </xf>
    <xf numFmtId="0" fontId="92" fillId="0" borderId="0" applyNumberFormat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4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4" fillId="0" borderId="0">
      <alignment/>
      <protection locked="0"/>
    </xf>
    <xf numFmtId="0" fontId="36" fillId="0" borderId="0">
      <alignment/>
      <protection/>
    </xf>
    <xf numFmtId="3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ill="0" applyBorder="0" applyAlignment="0" applyProtection="0"/>
    <xf numFmtId="165" fontId="0" fillId="0" borderId="0" applyFill="0" applyBorder="0" applyAlignment="0" applyProtection="0"/>
    <xf numFmtId="1" fontId="11" fillId="0" borderId="0" applyFill="0" applyBorder="0" applyAlignment="0" applyProtection="0"/>
    <xf numFmtId="165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93" fillId="41" borderId="0" applyNumberFormat="0" applyBorder="0" applyAlignment="0" applyProtection="0"/>
    <xf numFmtId="175" fontId="37" fillId="32" borderId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83" fontId="38" fillId="0" borderId="0">
      <alignment/>
      <protection locked="0"/>
    </xf>
    <xf numFmtId="183" fontId="38" fillId="0" borderId="0">
      <alignment/>
      <protection locked="0"/>
    </xf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0" fontId="41" fillId="0" borderId="0">
      <alignment/>
      <protection/>
    </xf>
    <xf numFmtId="164" fontId="11" fillId="0" borderId="0" applyFill="0" applyBorder="0" applyAlignment="0" applyProtection="0"/>
    <xf numFmtId="3" fontId="11" fillId="0" borderId="0" applyFill="0" applyBorder="0" applyAlignment="0" applyProtection="0"/>
    <xf numFmtId="0" fontId="97" fillId="42" borderId="3" applyNumberFormat="0" applyAlignment="0" applyProtection="0"/>
    <xf numFmtId="175" fontId="37" fillId="37" borderId="0" applyBorder="0" applyAlignment="0" applyProtection="0"/>
    <xf numFmtId="0" fontId="42" fillId="3" borderId="0" applyNumberFormat="0" applyBorder="0" applyAlignment="0" applyProtection="0"/>
    <xf numFmtId="175" fontId="43" fillId="0" borderId="0" applyFill="0" applyBorder="0" applyAlignment="0" applyProtection="0"/>
    <xf numFmtId="0" fontId="44" fillId="0" borderId="0">
      <alignment/>
      <protection/>
    </xf>
    <xf numFmtId="175" fontId="43" fillId="0" borderId="0" applyFill="0" applyBorder="0" applyAlignment="0" applyProtection="0"/>
    <xf numFmtId="164" fontId="45" fillId="0" borderId="0">
      <alignment/>
      <protection/>
    </xf>
    <xf numFmtId="0" fontId="36" fillId="0" borderId="15">
      <alignment/>
      <protection/>
    </xf>
    <xf numFmtId="0" fontId="98" fillId="0" borderId="16" applyNumberFormat="0" applyFill="0" applyAlignment="0" applyProtection="0"/>
    <xf numFmtId="0" fontId="46" fillId="0" borderId="1">
      <alignment horizontal="left"/>
      <protection locked="0"/>
    </xf>
    <xf numFmtId="175" fontId="47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186" fontId="11" fillId="0" borderId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8" fontId="11" fillId="0" borderId="0" applyFill="0" applyBorder="0" applyAlignment="0" applyProtection="0"/>
    <xf numFmtId="189" fontId="11" fillId="0" borderId="0" applyFill="0" applyBorder="0" applyAlignment="0" applyProtection="0"/>
    <xf numFmtId="189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99" fillId="43" borderId="0" applyNumberFormat="0" applyBorder="0" applyAlignment="0" applyProtection="0"/>
    <xf numFmtId="0" fontId="50" fillId="44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92" fontId="1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45" borderId="17" applyNumberFormat="0" applyFont="0" applyAlignment="0" applyProtection="0"/>
    <xf numFmtId="187" fontId="11" fillId="0" borderId="0" applyFill="0" applyBorder="0" applyAlignment="0" applyProtection="0"/>
    <xf numFmtId="0" fontId="100" fillId="35" borderId="18" applyNumberFormat="0" applyAlignment="0" applyProtection="0"/>
    <xf numFmtId="193" fontId="11" fillId="0" borderId="0" applyFill="0" applyBorder="0" applyAlignment="0" applyProtection="0"/>
    <xf numFmtId="194" fontId="11" fillId="0" borderId="0" applyFill="0" applyBorder="0" applyAlignment="0" applyProtection="0"/>
    <xf numFmtId="0" fontId="29" fillId="0" borderId="0">
      <alignment/>
      <protection/>
    </xf>
    <xf numFmtId="9" fontId="1" fillId="0" borderId="0" applyFont="0" applyFill="0" applyBorder="0" applyAlignment="0" applyProtection="0"/>
    <xf numFmtId="10" fontId="11" fillId="0" borderId="0" applyFill="0" applyBorder="0" applyAlignment="0" applyProtection="0"/>
    <xf numFmtId="195" fontId="11" fillId="0" borderId="0" applyFill="0" applyBorder="0" applyAlignment="0" applyProtection="0"/>
    <xf numFmtId="196" fontId="11" fillId="0" borderId="0" applyFill="0" applyBorder="0" applyAlignment="0" applyProtection="0"/>
    <xf numFmtId="197" fontId="11" fillId="0" borderId="0" applyFill="0" applyBorder="0" applyAlignment="0" applyProtection="0"/>
    <xf numFmtId="2" fontId="11" fillId="0" borderId="0" applyFill="0" applyBorder="0" applyAlignment="0" applyProtection="0"/>
    <xf numFmtId="198" fontId="11" fillId="0" borderId="0" applyFill="0" applyBorder="0" applyAlignment="0">
      <protection/>
    </xf>
    <xf numFmtId="0" fontId="28" fillId="0" borderId="0">
      <alignment/>
      <protection/>
    </xf>
    <xf numFmtId="175" fontId="55" fillId="0" borderId="0" applyFill="0" applyBorder="0" applyAlignment="0" applyProtection="0"/>
    <xf numFmtId="165" fontId="56" fillId="0" borderId="0">
      <alignment/>
      <protection/>
    </xf>
    <xf numFmtId="0" fontId="57" fillId="4" borderId="0" applyNumberFormat="0" applyBorder="0" applyAlignment="0" applyProtection="0"/>
    <xf numFmtId="0" fontId="58" fillId="34" borderId="19" applyNumberFormat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175" fontId="0" fillId="0" borderId="0">
      <alignment/>
      <protection/>
    </xf>
    <xf numFmtId="199" fontId="60" fillId="0" borderId="0" applyBorder="0">
      <alignment/>
      <protection/>
    </xf>
    <xf numFmtId="199" fontId="61" fillId="0" borderId="0" applyBorder="0">
      <alignment/>
      <protection/>
    </xf>
    <xf numFmtId="0" fontId="62" fillId="0" borderId="0" applyBorder="0">
      <alignment/>
      <protection/>
    </xf>
    <xf numFmtId="0" fontId="61" fillId="0" borderId="0" applyBorder="0">
      <alignment/>
      <protection/>
    </xf>
    <xf numFmtId="199" fontId="60" fillId="46" borderId="0" applyBorder="0">
      <alignment/>
      <protection/>
    </xf>
    <xf numFmtId="0" fontId="6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56" fillId="32" borderId="1">
      <alignment/>
      <protection/>
    </xf>
    <xf numFmtId="0" fontId="102" fillId="0" borderId="23" applyNumberFormat="0" applyFill="0" applyAlignment="0" applyProtection="0"/>
    <xf numFmtId="0" fontId="49" fillId="0" borderId="0">
      <alignment/>
      <protection/>
    </xf>
    <xf numFmtId="0" fontId="11" fillId="0" borderId="0" applyFill="0" applyBorder="0" applyAlignment="0" applyProtection="0"/>
    <xf numFmtId="169" fontId="11" fillId="0" borderId="0" applyFill="0" applyBorder="0" applyAlignment="0" applyProtection="0"/>
    <xf numFmtId="0" fontId="68" fillId="47" borderId="24" applyNumberFormat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103" fillId="0" borderId="0" applyNumberForma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>
      <alignment/>
      <protection/>
    </xf>
    <xf numFmtId="0" fontId="69" fillId="0" borderId="0">
      <alignment horizontal="left" wrapText="1"/>
      <protection/>
    </xf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25" applyFill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200" fontId="11" fillId="0" borderId="0">
      <alignment horizontal="right"/>
      <protection/>
    </xf>
    <xf numFmtId="175" fontId="70" fillId="0" borderId="0" applyFill="0" applyBorder="0" applyAlignment="0" applyProtection="0"/>
    <xf numFmtId="175" fontId="71" fillId="0" borderId="0" applyFill="0" applyBorder="0" applyAlignment="0" applyProtection="0"/>
    <xf numFmtId="165" fontId="30" fillId="0" borderId="0">
      <alignment horizontal="right"/>
      <protection/>
    </xf>
    <xf numFmtId="0" fontId="72" fillId="0" borderId="0" applyProtection="0">
      <alignment/>
    </xf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0" fontId="73" fillId="0" borderId="0" applyProtection="0">
      <alignment/>
    </xf>
    <xf numFmtId="0" fontId="74" fillId="0" borderId="0" applyProtection="0">
      <alignment/>
    </xf>
    <xf numFmtId="0" fontId="72" fillId="0" borderId="26" applyProtection="0">
      <alignment/>
    </xf>
    <xf numFmtId="0" fontId="11" fillId="0" borderId="0">
      <alignment/>
      <protection/>
    </xf>
    <xf numFmtId="175" fontId="75" fillId="0" borderId="0" applyFill="0" applyBorder="0" applyAlignment="0" applyProtection="0"/>
    <xf numFmtId="10" fontId="72" fillId="0" borderId="0" applyProtection="0">
      <alignment/>
    </xf>
    <xf numFmtId="0" fontId="72" fillId="0" borderId="0">
      <alignment/>
      <protection/>
    </xf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2" fontId="72" fillId="0" borderId="0" applyProtection="0">
      <alignment/>
    </xf>
    <xf numFmtId="205" fontId="11" fillId="0" borderId="0" applyFill="0" applyBorder="0" applyAlignment="0" applyProtection="0"/>
    <xf numFmtId="204" fontId="11" fillId="0" borderId="0" applyFill="0" applyBorder="0" applyAlignment="0" applyProtection="0"/>
  </cellStyleXfs>
  <cellXfs count="136">
    <xf numFmtId="0" fontId="0" fillId="0" borderId="0" xfId="0" applyAlignment="1">
      <alignment/>
    </xf>
    <xf numFmtId="164" fontId="2" fillId="48" borderId="0" xfId="0" applyNumberFormat="1" applyFont="1" applyFill="1" applyAlignment="1" applyProtection="1">
      <alignment horizontal="center"/>
      <protection locked="0"/>
    </xf>
    <xf numFmtId="164" fontId="3" fillId="48" borderId="0" xfId="199" applyNumberFormat="1" applyFont="1" applyFill="1" applyBorder="1" applyAlignment="1">
      <alignment horizontal="right"/>
      <protection/>
    </xf>
    <xf numFmtId="164" fontId="3" fillId="48" borderId="0" xfId="0" applyNumberFormat="1" applyFont="1" applyFill="1" applyAlignment="1" applyProtection="1">
      <alignment horizontal="center"/>
      <protection locked="0"/>
    </xf>
    <xf numFmtId="164" fontId="2" fillId="48" borderId="0" xfId="0" applyNumberFormat="1" applyFont="1" applyFill="1" applyBorder="1" applyAlignment="1" applyProtection="1">
      <alignment horizontal="center"/>
      <protection locked="0"/>
    </xf>
    <xf numFmtId="164" fontId="3" fillId="48" borderId="0" xfId="0" applyNumberFormat="1" applyFont="1" applyFill="1" applyAlignment="1" applyProtection="1">
      <alignment horizontal="left"/>
      <protection locked="0"/>
    </xf>
    <xf numFmtId="164" fontId="3" fillId="48" borderId="0" xfId="0" applyNumberFormat="1" applyFont="1" applyFill="1" applyAlignment="1" applyProtection="1">
      <alignment horizontal="center"/>
      <protection locked="0"/>
    </xf>
    <xf numFmtId="164" fontId="5" fillId="48" borderId="0" xfId="0" applyNumberFormat="1" applyFont="1" applyFill="1" applyBorder="1" applyAlignment="1" applyProtection="1">
      <alignment/>
      <protection locked="0"/>
    </xf>
    <xf numFmtId="164" fontId="3" fillId="48" borderId="0" xfId="0" applyNumberFormat="1" applyFont="1" applyFill="1" applyBorder="1" applyAlignment="1" applyProtection="1">
      <alignment horizontal="right"/>
      <protection locked="0"/>
    </xf>
    <xf numFmtId="164" fontId="2" fillId="48" borderId="0" xfId="0" applyNumberFormat="1" applyFont="1" applyFill="1" applyBorder="1" applyAlignment="1" applyProtection="1">
      <alignment horizontal="right"/>
      <protection locked="0"/>
    </xf>
    <xf numFmtId="164" fontId="2" fillId="48" borderId="27" xfId="0" applyNumberFormat="1" applyFont="1" applyFill="1" applyBorder="1" applyAlignment="1" applyProtection="1">
      <alignment horizontal="right"/>
      <protection locked="0"/>
    </xf>
    <xf numFmtId="164" fontId="4" fillId="48" borderId="28" xfId="0" applyNumberFormat="1" applyFont="1" applyFill="1" applyBorder="1" applyAlignment="1" applyProtection="1">
      <alignment horizontal="center"/>
      <protection locked="0"/>
    </xf>
    <xf numFmtId="164" fontId="6" fillId="48" borderId="29" xfId="199" applyNumberFormat="1" applyFont="1" applyFill="1" applyBorder="1" applyAlignment="1">
      <alignment horizontal="center" vertical="center"/>
      <protection/>
    </xf>
    <xf numFmtId="164" fontId="6" fillId="48" borderId="30" xfId="0" applyNumberFormat="1" applyFont="1" applyFill="1" applyBorder="1" applyAlignment="1" applyProtection="1">
      <alignment horizontal="center" vertical="center" wrapText="1"/>
      <protection locked="0"/>
    </xf>
    <xf numFmtId="164" fontId="6" fillId="48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199" applyFont="1" applyFill="1" applyBorder="1" applyAlignment="1">
      <alignment horizontal="center" vertical="center"/>
      <protection/>
    </xf>
    <xf numFmtId="0" fontId="6" fillId="0" borderId="33" xfId="199" applyFont="1" applyFill="1" applyBorder="1" applyAlignment="1">
      <alignment horizontal="center" vertical="center"/>
      <protection/>
    </xf>
    <xf numFmtId="0" fontId="6" fillId="48" borderId="31" xfId="199" applyFont="1" applyFill="1" applyBorder="1" applyAlignment="1">
      <alignment horizontal="center" vertical="center" wrapText="1"/>
      <protection/>
    </xf>
    <xf numFmtId="0" fontId="6" fillId="48" borderId="29" xfId="199" applyFont="1" applyFill="1" applyBorder="1" applyAlignment="1">
      <alignment horizontal="right" vertical="center"/>
      <protection/>
    </xf>
    <xf numFmtId="0" fontId="6" fillId="48" borderId="34" xfId="199" applyFont="1" applyFill="1" applyBorder="1" applyAlignment="1">
      <alignment horizontal="center" vertical="center" wrapText="1"/>
      <protection/>
    </xf>
    <xf numFmtId="164" fontId="4" fillId="48" borderId="0" xfId="0" applyNumberFormat="1" applyFont="1" applyFill="1" applyBorder="1" applyAlignment="1" applyProtection="1">
      <alignment horizontal="center"/>
      <protection locked="0"/>
    </xf>
    <xf numFmtId="164" fontId="2" fillId="48" borderId="35" xfId="0" applyNumberFormat="1" applyFont="1" applyFill="1" applyBorder="1" applyAlignment="1" applyProtection="1">
      <alignment horizontal="center" vertical="center"/>
      <protection locked="0"/>
    </xf>
    <xf numFmtId="164" fontId="2" fillId="48" borderId="30" xfId="0" applyNumberFormat="1" applyFont="1" applyFill="1" applyBorder="1" applyAlignment="1" applyProtection="1">
      <alignment horizontal="center" vertical="center"/>
      <protection locked="0"/>
    </xf>
    <xf numFmtId="164" fontId="2" fillId="48" borderId="30" xfId="0" applyNumberFormat="1" applyFont="1" applyFill="1" applyBorder="1" applyAlignment="1" applyProtection="1">
      <alignment horizontal="right" vertical="center"/>
      <protection locked="0"/>
    </xf>
    <xf numFmtId="164" fontId="2" fillId="48" borderId="31" xfId="0" applyNumberFormat="1" applyFont="1" applyFill="1" applyBorder="1" applyAlignment="1" applyProtection="1">
      <alignment horizontal="center" vertical="center"/>
      <protection locked="0"/>
    </xf>
    <xf numFmtId="3" fontId="2" fillId="48" borderId="32" xfId="0" applyNumberFormat="1" applyFont="1" applyFill="1" applyBorder="1" applyAlignment="1" applyProtection="1">
      <alignment horizontal="center" vertical="center"/>
      <protection locked="0"/>
    </xf>
    <xf numFmtId="164" fontId="3" fillId="48" borderId="32" xfId="0" applyNumberFormat="1" applyFont="1" applyFill="1" applyBorder="1" applyAlignment="1" applyProtection="1">
      <alignment horizontal="center" vertical="center"/>
      <protection locked="0"/>
    </xf>
    <xf numFmtId="164" fontId="3" fillId="48" borderId="30" xfId="0" applyNumberFormat="1" applyFont="1" applyFill="1" applyBorder="1" applyAlignment="1" applyProtection="1">
      <alignment horizontal="center" vertical="center"/>
      <protection locked="0"/>
    </xf>
    <xf numFmtId="164" fontId="3" fillId="48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199" applyNumberFormat="1" applyFont="1" applyFill="1" applyBorder="1" applyAlignment="1">
      <alignment horizontal="center"/>
      <protection/>
    </xf>
    <xf numFmtId="164" fontId="2" fillId="48" borderId="0" xfId="0" applyNumberFormat="1" applyFont="1" applyFill="1" applyBorder="1" applyAlignment="1" applyProtection="1">
      <alignment horizontal="center" vertical="center"/>
      <protection locked="0"/>
    </xf>
    <xf numFmtId="164" fontId="2" fillId="48" borderId="36" xfId="0" applyNumberFormat="1" applyFont="1" applyFill="1" applyBorder="1" applyAlignment="1" applyProtection="1">
      <alignment horizontal="right" vertical="center"/>
      <protection locked="0"/>
    </xf>
    <xf numFmtId="164" fontId="2" fillId="48" borderId="0" xfId="0" applyNumberFormat="1" applyFont="1" applyFill="1" applyBorder="1" applyAlignment="1" applyProtection="1">
      <alignment horizontal="right" vertical="center"/>
      <protection locked="0"/>
    </xf>
    <xf numFmtId="164" fontId="2" fillId="48" borderId="37" xfId="0" applyNumberFormat="1" applyFont="1" applyFill="1" applyBorder="1" applyAlignment="1" applyProtection="1">
      <alignment horizontal="right" vertical="center"/>
      <protection locked="0"/>
    </xf>
    <xf numFmtId="3" fontId="2" fillId="48" borderId="36" xfId="0" applyNumberFormat="1" applyFont="1" applyFill="1" applyBorder="1" applyAlignment="1" applyProtection="1">
      <alignment horizontal="right" vertical="center"/>
      <protection locked="0"/>
    </xf>
    <xf numFmtId="3" fontId="3" fillId="48" borderId="36" xfId="0" applyNumberFormat="1" applyFont="1" applyFill="1" applyBorder="1" applyAlignment="1" applyProtection="1">
      <alignment horizontal="right" vertical="center"/>
      <protection locked="0"/>
    </xf>
    <xf numFmtId="164" fontId="3" fillId="48" borderId="0" xfId="0" applyNumberFormat="1" applyFont="1" applyFill="1" applyBorder="1" applyAlignment="1" applyProtection="1">
      <alignment horizontal="right" vertical="center"/>
      <protection locked="0"/>
    </xf>
    <xf numFmtId="164" fontId="3" fillId="48" borderId="37" xfId="0" applyNumberFormat="1" applyFont="1" applyFill="1" applyBorder="1" applyAlignment="1" applyProtection="1">
      <alignment horizontal="right" vertical="center"/>
      <protection locked="0"/>
    </xf>
    <xf numFmtId="164" fontId="3" fillId="48" borderId="36" xfId="0" applyNumberFormat="1" applyFont="1" applyFill="1" applyBorder="1" applyAlignment="1" applyProtection="1">
      <alignment horizontal="right" vertical="center"/>
      <protection locked="0"/>
    </xf>
    <xf numFmtId="49" fontId="3" fillId="0" borderId="37" xfId="199" applyNumberFormat="1" applyFont="1" applyFill="1" applyBorder="1" applyAlignment="1">
      <alignment horizontal="right" vertical="center"/>
      <protection/>
    </xf>
    <xf numFmtId="164" fontId="3" fillId="48" borderId="0" xfId="0" applyNumberFormat="1" applyFont="1" applyFill="1" applyBorder="1" applyAlignment="1" applyProtection="1">
      <alignment horizontal="center" vertical="center"/>
      <protection locked="0"/>
    </xf>
    <xf numFmtId="164" fontId="3" fillId="48" borderId="0" xfId="0" applyNumberFormat="1" applyFont="1" applyFill="1" applyBorder="1" applyAlignment="1" applyProtection="1">
      <alignment horizontal="right" vertical="center"/>
      <protection/>
    </xf>
    <xf numFmtId="164" fontId="3" fillId="48" borderId="37" xfId="0" applyNumberFormat="1" applyFont="1" applyFill="1" applyBorder="1" applyAlignment="1" applyProtection="1">
      <alignment horizontal="right" vertical="center"/>
      <protection/>
    </xf>
    <xf numFmtId="166" fontId="8" fillId="48" borderId="37" xfId="0" applyNumberFormat="1" applyFont="1" applyFill="1" applyBorder="1" applyAlignment="1" applyProtection="1">
      <alignment horizontal="right" vertical="center"/>
      <protection locked="0"/>
    </xf>
    <xf numFmtId="164" fontId="3" fillId="48" borderId="0" xfId="0" applyNumberFormat="1" applyFont="1" applyFill="1" applyBorder="1" applyAlignment="1" applyProtection="1">
      <alignment horizontal="center"/>
      <protection locked="0"/>
    </xf>
    <xf numFmtId="164" fontId="2" fillId="48" borderId="36" xfId="0" applyNumberFormat="1" applyFont="1" applyFill="1" applyBorder="1" applyAlignment="1" applyProtection="1">
      <alignment horizontal="right" vertical="center"/>
      <protection/>
    </xf>
    <xf numFmtId="164" fontId="2" fillId="48" borderId="0" xfId="0" applyNumberFormat="1" applyFont="1" applyFill="1" applyBorder="1" applyAlignment="1" applyProtection="1">
      <alignment horizontal="right" vertical="center"/>
      <protection/>
    </xf>
    <xf numFmtId="164" fontId="2" fillId="48" borderId="37" xfId="0" applyNumberFormat="1" applyFont="1" applyFill="1" applyBorder="1" applyAlignment="1" applyProtection="1">
      <alignment horizontal="right" vertical="center"/>
      <protection/>
    </xf>
    <xf numFmtId="166" fontId="9" fillId="48" borderId="37" xfId="0" applyNumberFormat="1" applyFont="1" applyFill="1" applyBorder="1" applyAlignment="1" applyProtection="1">
      <alignment horizontal="right" vertical="center"/>
      <protection locked="0"/>
    </xf>
    <xf numFmtId="164" fontId="2" fillId="48" borderId="0" xfId="0" applyNumberFormat="1" applyFont="1" applyFill="1" applyBorder="1" applyAlignment="1" applyProtection="1">
      <alignment horizontal="left"/>
      <protection locked="0"/>
    </xf>
    <xf numFmtId="164" fontId="3" fillId="48" borderId="36" xfId="0" applyNumberFormat="1" applyFont="1" applyFill="1" applyBorder="1" applyAlignment="1" applyProtection="1">
      <alignment horizontal="right" vertical="center"/>
      <protection locked="0"/>
    </xf>
    <xf numFmtId="164" fontId="3" fillId="48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38" xfId="0" applyNumberFormat="1" applyFont="1" applyFill="1" applyBorder="1" applyAlignment="1" applyProtection="1">
      <alignment horizontal="left" wrapText="1"/>
      <protection locked="0"/>
    </xf>
    <xf numFmtId="164" fontId="3" fillId="48" borderId="38" xfId="0" applyNumberFormat="1" applyFont="1" applyFill="1" applyBorder="1" applyAlignment="1" applyProtection="1">
      <alignment horizontal="left" wrapText="1"/>
      <protection locked="0"/>
    </xf>
    <xf numFmtId="164" fontId="3" fillId="48" borderId="38" xfId="0" applyNumberFormat="1" applyFont="1" applyFill="1" applyBorder="1" applyAlignment="1" applyProtection="1">
      <alignment horizontal="left" vertical="center" wrapText="1"/>
      <protection locked="0"/>
    </xf>
    <xf numFmtId="164" fontId="3" fillId="48" borderId="0" xfId="0" applyNumberFormat="1" applyFont="1" applyFill="1" applyBorder="1" applyAlignment="1" applyProtection="1">
      <alignment/>
      <protection/>
    </xf>
    <xf numFmtId="166" fontId="10" fillId="48" borderId="37" xfId="0" applyNumberFormat="1" applyFont="1" applyFill="1" applyBorder="1" applyAlignment="1" applyProtection="1">
      <alignment horizontal="right" vertical="center"/>
      <protection locked="0"/>
    </xf>
    <xf numFmtId="164" fontId="3" fillId="48" borderId="38" xfId="0" applyNumberFormat="1" applyFont="1" applyFill="1" applyBorder="1" applyAlignment="1" applyProtection="1">
      <alignment horizontal="left" wrapText="1" indent="1"/>
      <protection locked="0"/>
    </xf>
    <xf numFmtId="164" fontId="3" fillId="48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48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48" borderId="36" xfId="0" applyNumberFormat="1" applyFont="1" applyFill="1" applyBorder="1" applyAlignment="1">
      <alignment horizontal="right" vertical="center"/>
    </xf>
    <xf numFmtId="164" fontId="8" fillId="48" borderId="37" xfId="0" applyNumberFormat="1" applyFont="1" applyFill="1" applyBorder="1" applyAlignment="1" applyProtection="1">
      <alignment horizontal="right" vertical="center"/>
      <protection locked="0"/>
    </xf>
    <xf numFmtId="164" fontId="3" fillId="48" borderId="0" xfId="0" applyNumberFormat="1" applyFont="1" applyFill="1" applyBorder="1" applyAlignment="1">
      <alignment horizontal="right" vertical="center"/>
    </xf>
    <xf numFmtId="164" fontId="2" fillId="48" borderId="36" xfId="0" applyNumberFormat="1" applyFont="1" applyFill="1" applyBorder="1" applyAlignment="1">
      <alignment horizontal="right" vertical="center"/>
    </xf>
    <xf numFmtId="164" fontId="3" fillId="48" borderId="0" xfId="0" applyNumberFormat="1" applyFont="1" applyFill="1" applyBorder="1" applyAlignment="1" applyProtection="1">
      <alignment horizontal="right" vertical="center"/>
      <protection/>
    </xf>
    <xf numFmtId="164" fontId="3" fillId="0" borderId="36" xfId="0" applyNumberFormat="1" applyFont="1" applyFill="1" applyBorder="1" applyAlignment="1">
      <alignment horizontal="right" vertical="center"/>
    </xf>
    <xf numFmtId="164" fontId="2" fillId="48" borderId="0" xfId="0" applyNumberFormat="1" applyFont="1" applyFill="1" applyAlignment="1" applyProtection="1">
      <alignment horizontal="left"/>
      <protection locked="0"/>
    </xf>
    <xf numFmtId="164" fontId="3" fillId="48" borderId="0" xfId="0" applyNumberFormat="1" applyFont="1" applyFill="1" applyAlignment="1" applyProtection="1">
      <alignment horizontal="right"/>
      <protection locked="0"/>
    </xf>
    <xf numFmtId="167" fontId="3" fillId="48" borderId="0" xfId="0" applyNumberFormat="1" applyFont="1" applyFill="1" applyAlignment="1" applyProtection="1">
      <alignment horizontal="right"/>
      <protection locked="0"/>
    </xf>
    <xf numFmtId="4" fontId="3" fillId="48" borderId="0" xfId="0" applyNumberFormat="1" applyFont="1" applyFill="1" applyAlignment="1" applyProtection="1">
      <alignment horizontal="right"/>
      <protection locked="0"/>
    </xf>
    <xf numFmtId="168" fontId="2" fillId="48" borderId="0" xfId="0" applyNumberFormat="1" applyFont="1" applyFill="1" applyBorder="1" applyAlignment="1" applyProtection="1">
      <alignment horizontal="center"/>
      <protection locked="0"/>
    </xf>
    <xf numFmtId="165" fontId="0" fillId="48" borderId="0" xfId="0" applyNumberFormat="1" applyFont="1" applyFill="1" applyAlignment="1">
      <alignment/>
    </xf>
    <xf numFmtId="164" fontId="3" fillId="48" borderId="0" xfId="0" applyNumberFormat="1" applyFont="1" applyFill="1" applyBorder="1" applyAlignment="1" applyProtection="1">
      <alignment vertical="center"/>
      <protection locked="0"/>
    </xf>
    <xf numFmtId="164" fontId="2" fillId="48" borderId="0" xfId="0" applyNumberFormat="1" applyFont="1" applyFill="1" applyBorder="1" applyAlignment="1" applyProtection="1">
      <alignment vertical="center"/>
      <protection/>
    </xf>
    <xf numFmtId="164" fontId="3" fillId="48" borderId="0" xfId="0" applyNumberFormat="1" applyFont="1" applyFill="1" applyBorder="1" applyAlignment="1" applyProtection="1">
      <alignment/>
      <protection/>
    </xf>
    <xf numFmtId="164" fontId="2" fillId="48" borderId="39" xfId="0" applyNumberFormat="1" applyFont="1" applyFill="1" applyBorder="1" applyAlignment="1" applyProtection="1">
      <alignment horizontal="center"/>
      <protection locked="0"/>
    </xf>
    <xf numFmtId="164" fontId="2" fillId="48" borderId="38" xfId="0" applyNumberFormat="1" applyFont="1" applyFill="1" applyBorder="1" applyAlignment="1" applyProtection="1">
      <alignment horizontal="center" vertical="center"/>
      <protection locked="0"/>
    </xf>
    <xf numFmtId="164" fontId="3" fillId="48" borderId="38" xfId="0" applyNumberFormat="1" applyFont="1" applyFill="1" applyBorder="1" applyAlignment="1" applyProtection="1">
      <alignment horizontal="left" indent="1"/>
      <protection locked="0"/>
    </xf>
    <xf numFmtId="164" fontId="3" fillId="48" borderId="38" xfId="0" applyNumberFormat="1" applyFont="1" applyFill="1" applyBorder="1" applyAlignment="1" applyProtection="1">
      <alignment horizontal="left" indent="2"/>
      <protection locked="0"/>
    </xf>
    <xf numFmtId="164" fontId="3" fillId="48" borderId="38" xfId="0" applyNumberFormat="1" applyFont="1" applyFill="1" applyBorder="1" applyAlignment="1" applyProtection="1">
      <alignment horizontal="left" wrapText="1" indent="4"/>
      <protection locked="0"/>
    </xf>
    <xf numFmtId="164" fontId="2" fillId="48" borderId="38" xfId="0" applyNumberFormat="1" applyFont="1" applyFill="1" applyBorder="1" applyAlignment="1" applyProtection="1">
      <alignment horizontal="left" indent="6"/>
      <protection locked="0"/>
    </xf>
    <xf numFmtId="164" fontId="2" fillId="48" borderId="38" xfId="0" applyNumberFormat="1" applyFont="1" applyFill="1" applyBorder="1" applyAlignment="1" applyProtection="1">
      <alignment horizontal="left" wrapText="1" indent="6"/>
      <protection locked="0"/>
    </xf>
    <xf numFmtId="164" fontId="3" fillId="48" borderId="38" xfId="0" applyNumberFormat="1" applyFont="1" applyFill="1" applyBorder="1" applyAlignment="1" applyProtection="1">
      <alignment horizontal="left" vertical="center" wrapText="1" indent="4"/>
      <protection/>
    </xf>
    <xf numFmtId="164" fontId="2" fillId="48" borderId="38" xfId="0" applyNumberFormat="1" applyFont="1" applyFill="1" applyBorder="1" applyAlignment="1" applyProtection="1">
      <alignment horizontal="left" vertical="center" wrapText="1" indent="6"/>
      <protection/>
    </xf>
    <xf numFmtId="164" fontId="3" fillId="48" borderId="38" xfId="0" applyNumberFormat="1" applyFont="1" applyFill="1" applyBorder="1" applyAlignment="1" applyProtection="1">
      <alignment horizontal="left" vertical="center" indent="4"/>
      <protection/>
    </xf>
    <xf numFmtId="164" fontId="3" fillId="48" borderId="38" xfId="0" applyNumberFormat="1" applyFont="1" applyFill="1" applyBorder="1" applyAlignment="1">
      <alignment horizontal="left" vertical="center" indent="2"/>
    </xf>
    <xf numFmtId="164" fontId="3" fillId="48" borderId="38" xfId="0" applyNumberFormat="1" applyFont="1" applyFill="1" applyBorder="1" applyAlignment="1" applyProtection="1">
      <alignment horizontal="left" vertical="center" indent="2"/>
      <protection/>
    </xf>
    <xf numFmtId="164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3" fillId="48" borderId="38" xfId="0" applyNumberFormat="1" applyFont="1" applyFill="1" applyBorder="1" applyAlignment="1" applyProtection="1">
      <alignment horizontal="left" indent="1"/>
      <protection/>
    </xf>
    <xf numFmtId="164" fontId="3" fillId="48" borderId="38" xfId="0" applyNumberFormat="1" applyFont="1" applyFill="1" applyBorder="1" applyAlignment="1" applyProtection="1">
      <alignment horizontal="left" wrapText="1" indent="2"/>
      <protection/>
    </xf>
    <xf numFmtId="164" fontId="2" fillId="48" borderId="38" xfId="0" applyNumberFormat="1" applyFont="1" applyFill="1" applyBorder="1" applyAlignment="1" applyProtection="1">
      <alignment horizontal="left" wrapText="1" indent="4"/>
      <protection/>
    </xf>
    <xf numFmtId="164" fontId="2" fillId="48" borderId="38" xfId="0" applyNumberFormat="1" applyFont="1" applyFill="1" applyBorder="1" applyAlignment="1" applyProtection="1">
      <alignment horizontal="left" vertical="center" wrapText="1" indent="4"/>
      <protection/>
    </xf>
    <xf numFmtId="164" fontId="2" fillId="48" borderId="38" xfId="0" applyNumberFormat="1" applyFont="1" applyFill="1" applyBorder="1" applyAlignment="1" applyProtection="1">
      <alignment horizontal="left" wrapText="1" indent="2"/>
      <protection/>
    </xf>
    <xf numFmtId="164" fontId="3" fillId="48" borderId="38" xfId="0" applyNumberFormat="1" applyFont="1" applyFill="1" applyBorder="1" applyAlignment="1" applyProtection="1">
      <alignment horizontal="left" wrapText="1" indent="1"/>
      <protection/>
    </xf>
    <xf numFmtId="164" fontId="3" fillId="48" borderId="38" xfId="0" applyNumberFormat="1" applyFont="1" applyFill="1" applyBorder="1" applyAlignment="1">
      <alignment horizontal="left" wrapText="1" indent="1"/>
    </xf>
    <xf numFmtId="164" fontId="3" fillId="0" borderId="38" xfId="0" applyNumberFormat="1" applyFont="1" applyFill="1" applyBorder="1" applyAlignment="1">
      <alignment horizontal="left" wrapText="1" indent="1"/>
    </xf>
    <xf numFmtId="164" fontId="2" fillId="0" borderId="36" xfId="0" applyNumberFormat="1" applyFont="1" applyFill="1" applyBorder="1" applyAlignment="1">
      <alignment horizontal="right" vertical="center"/>
    </xf>
    <xf numFmtId="0" fontId="6" fillId="48" borderId="30" xfId="199" applyFont="1" applyFill="1" applyBorder="1" applyAlignment="1">
      <alignment horizontal="right" vertical="center"/>
      <protection/>
    </xf>
    <xf numFmtId="164" fontId="3" fillId="48" borderId="36" xfId="0" applyNumberFormat="1" applyFont="1" applyFill="1" applyBorder="1" applyAlignment="1" applyProtection="1">
      <alignment/>
      <protection/>
    </xf>
    <xf numFmtId="164" fontId="3" fillId="48" borderId="37" xfId="0" applyNumberFormat="1" applyFont="1" applyFill="1" applyBorder="1" applyAlignment="1" applyProtection="1">
      <alignment/>
      <protection/>
    </xf>
    <xf numFmtId="0" fontId="3" fillId="48" borderId="40" xfId="199" applyFont="1" applyFill="1" applyBorder="1" applyAlignment="1">
      <alignment horizontal="center" vertical="center" wrapText="1"/>
      <protection/>
    </xf>
    <xf numFmtId="0" fontId="0" fillId="48" borderId="40" xfId="0" applyFont="1" applyFill="1" applyBorder="1" applyAlignment="1">
      <alignment wrapText="1"/>
    </xf>
    <xf numFmtId="0" fontId="0" fillId="48" borderId="41" xfId="0" applyFont="1" applyFill="1" applyBorder="1" applyAlignment="1">
      <alignment wrapText="1"/>
    </xf>
    <xf numFmtId="0" fontId="3" fillId="48" borderId="42" xfId="199" applyFont="1" applyFill="1" applyBorder="1" applyAlignment="1">
      <alignment horizontal="center" vertical="center" wrapText="1"/>
      <protection/>
    </xf>
    <xf numFmtId="0" fontId="0" fillId="48" borderId="40" xfId="0" applyFont="1" applyFill="1" applyBorder="1" applyAlignment="1">
      <alignment/>
    </xf>
    <xf numFmtId="0" fontId="0" fillId="48" borderId="41" xfId="0" applyFont="1" applyFill="1" applyBorder="1" applyAlignment="1">
      <alignment/>
    </xf>
    <xf numFmtId="0" fontId="3" fillId="0" borderId="42" xfId="199" applyFont="1" applyFill="1" applyBorder="1" applyAlignment="1">
      <alignment horizontal="center" vertical="center" wrapText="1"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0" xfId="199" applyFont="1" applyFill="1" applyBorder="1" applyAlignment="1">
      <alignment horizontal="center" vertical="center" wrapText="1"/>
      <protection/>
    </xf>
    <xf numFmtId="0" fontId="3" fillId="0" borderId="41" xfId="199" applyFont="1" applyFill="1" applyBorder="1" applyAlignment="1" quotePrefix="1">
      <alignment horizontal="center" vertical="center" wrapText="1"/>
      <protection/>
    </xf>
    <xf numFmtId="0" fontId="4" fillId="49" borderId="0" xfId="0" applyFont="1" applyFill="1" applyBorder="1" applyAlignment="1">
      <alignment horizontal="center" wrapText="1"/>
    </xf>
    <xf numFmtId="0" fontId="4" fillId="49" borderId="0" xfId="0" applyFont="1" applyFill="1" applyBorder="1" applyAlignment="1" quotePrefix="1">
      <alignment horizontal="center" wrapText="1"/>
    </xf>
    <xf numFmtId="164" fontId="3" fillId="14" borderId="38" xfId="0" applyNumberFormat="1" applyFont="1" applyFill="1" applyBorder="1" applyAlignment="1" applyProtection="1">
      <alignment horizontal="lef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right" vertical="center"/>
      <protection/>
    </xf>
    <xf numFmtId="164" fontId="3" fillId="14" borderId="36" xfId="0" applyNumberFormat="1" applyFont="1" applyFill="1" applyBorder="1" applyAlignment="1" applyProtection="1">
      <alignment horizontal="right" vertical="center"/>
      <protection locked="0"/>
    </xf>
    <xf numFmtId="166" fontId="8" fillId="14" borderId="37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>
      <alignment horizontal="right" vertical="center"/>
    </xf>
    <xf numFmtId="164" fontId="3" fillId="14" borderId="36" xfId="0" applyNumberFormat="1" applyFont="1" applyFill="1" applyBorder="1" applyAlignment="1">
      <alignment horizontal="right" vertical="center"/>
    </xf>
    <xf numFmtId="164" fontId="3" fillId="14" borderId="43" xfId="0" applyNumberFormat="1" applyFont="1" applyFill="1" applyBorder="1" applyAlignment="1" applyProtection="1">
      <alignment horizontal="left" vertical="center"/>
      <protection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4" xfId="0" applyNumberFormat="1" applyFont="1" applyFill="1" applyBorder="1" applyAlignment="1" applyProtection="1">
      <alignment horizontal="right" vertical="center"/>
      <protection/>
    </xf>
    <xf numFmtId="164" fontId="3" fillId="14" borderId="45" xfId="0" applyNumberFormat="1" applyFont="1" applyFill="1" applyBorder="1" applyAlignment="1" applyProtection="1">
      <alignment horizontal="right" vertical="center"/>
      <protection/>
    </xf>
    <xf numFmtId="164" fontId="3" fillId="14" borderId="45" xfId="0" applyNumberFormat="1" applyFont="1" applyFill="1" applyBorder="1" applyAlignment="1">
      <alignment horizontal="right" vertical="center"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4" xfId="0" applyNumberFormat="1" applyFont="1" applyFill="1" applyBorder="1" applyAlignment="1" applyProtection="1">
      <alignment horizontal="right" vertical="center"/>
      <protection/>
    </xf>
    <xf numFmtId="166" fontId="8" fillId="14" borderId="44" xfId="0" applyNumberFormat="1" applyFont="1" applyFill="1" applyBorder="1" applyAlignment="1" applyProtection="1">
      <alignment horizontal="right" vertical="center"/>
      <protection locked="0"/>
    </xf>
    <xf numFmtId="164" fontId="3" fillId="18" borderId="38" xfId="0" applyNumberFormat="1" applyFont="1" applyFill="1" applyBorder="1" applyAlignment="1" applyProtection="1">
      <alignment horizontal="left" vertical="center"/>
      <protection locked="0"/>
    </xf>
    <xf numFmtId="164" fontId="3" fillId="18" borderId="0" xfId="199" applyNumberFormat="1" applyFont="1" applyFill="1" applyBorder="1" applyAlignment="1">
      <alignment horizontal="right" vertical="center"/>
      <protection/>
    </xf>
    <xf numFmtId="164" fontId="7" fillId="18" borderId="0" xfId="0" applyNumberFormat="1" applyFont="1" applyFill="1" applyBorder="1" applyAlignment="1" applyProtection="1">
      <alignment horizontal="right" vertical="center"/>
      <protection locked="0"/>
    </xf>
    <xf numFmtId="164" fontId="3" fillId="18" borderId="0" xfId="0" applyNumberFormat="1" applyFont="1" applyFill="1" applyBorder="1" applyAlignment="1" applyProtection="1">
      <alignment horizontal="right" vertical="center"/>
      <protection locked="0"/>
    </xf>
    <xf numFmtId="164" fontId="3" fillId="18" borderId="37" xfId="0" applyNumberFormat="1" applyFont="1" applyFill="1" applyBorder="1" applyAlignment="1" applyProtection="1">
      <alignment horizontal="right" vertical="center"/>
      <protection locked="0"/>
    </xf>
    <xf numFmtId="164" fontId="3" fillId="18" borderId="36" xfId="199" applyNumberFormat="1" applyFont="1" applyFill="1" applyBorder="1" applyAlignment="1">
      <alignment horizontal="right" vertical="center"/>
      <protection/>
    </xf>
    <xf numFmtId="49" fontId="3" fillId="18" borderId="37" xfId="199" applyNumberFormat="1" applyFont="1" applyFill="1" applyBorder="1" applyAlignment="1">
      <alignment horizontal="right" vertical="center"/>
      <protection/>
    </xf>
  </cellXfs>
  <cellStyles count="27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Calcul" xfId="71"/>
    <cellStyle name="Calculation" xfId="72"/>
    <cellStyle name="Celkem" xfId="73"/>
    <cellStyle name="Cellule liée" xfId="74"/>
    <cellStyle name="Check Cell" xfId="75"/>
    <cellStyle name="clsAltData" xfId="76"/>
    <cellStyle name="clsAltMRVData" xfId="77"/>
    <cellStyle name="clsBlank" xfId="78"/>
    <cellStyle name="clsColumnHeader" xfId="79"/>
    <cellStyle name="clsData" xfId="80"/>
    <cellStyle name="clsDefault" xfId="81"/>
    <cellStyle name="clsFooter" xfId="82"/>
    <cellStyle name="clsIndexTableData" xfId="83"/>
    <cellStyle name="clsIndexTableHd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" xfId="101"/>
    <cellStyle name="Comma(3)" xfId="102"/>
    <cellStyle name="Comma[mine]" xfId="103"/>
    <cellStyle name="Comma0" xfId="104"/>
    <cellStyle name="Comma0 - Style3" xfId="105"/>
    <cellStyle name="Comma0_040902bgr_bop_active" xfId="106"/>
    <cellStyle name="Commentaire" xfId="107"/>
    <cellStyle name="Curren - Style3" xfId="108"/>
    <cellStyle name="Curren - Style4" xfId="109"/>
    <cellStyle name="Currency" xfId="110"/>
    <cellStyle name="Currency [0]" xfId="111"/>
    <cellStyle name="Currency0" xfId="112"/>
    <cellStyle name="Date" xfId="113"/>
    <cellStyle name="Datum" xfId="114"/>
    <cellStyle name="Dezimal [0]_laroux" xfId="115"/>
    <cellStyle name="Dezimal_laroux" xfId="116"/>
    <cellStyle name="Entrée" xfId="117"/>
    <cellStyle name="Euro" xfId="118"/>
    <cellStyle name="Excel.Chart" xfId="119"/>
    <cellStyle name="Explanatory Text" xfId="120"/>
    <cellStyle name="Ezres [0]_10mell99" xfId="121"/>
    <cellStyle name="Ezres_10mell99" xfId="122"/>
    <cellStyle name="F2" xfId="123"/>
    <cellStyle name="F3" xfId="124"/>
    <cellStyle name="F4" xfId="125"/>
    <cellStyle name="F5" xfId="126"/>
    <cellStyle name="F5 - Style8" xfId="127"/>
    <cellStyle name="F6" xfId="128"/>
    <cellStyle name="F6 - Style5" xfId="129"/>
    <cellStyle name="F7" xfId="130"/>
    <cellStyle name="F7 - Style7" xfId="131"/>
    <cellStyle name="F8" xfId="132"/>
    <cellStyle name="F8 - Style6" xfId="133"/>
    <cellStyle name="Finanční0" xfId="134"/>
    <cellStyle name="Finanení0" xfId="135"/>
    <cellStyle name="Finanèní0" xfId="136"/>
    <cellStyle name="Fixed" xfId="137"/>
    <cellStyle name="Fixed (0)" xfId="138"/>
    <cellStyle name="Fixed (1)" xfId="139"/>
    <cellStyle name="Fixed (2)" xfId="140"/>
    <cellStyle name="Fixed_BGR_FIS" xfId="141"/>
    <cellStyle name="fixed0 - Style4" xfId="142"/>
    <cellStyle name="Fixed1 - Style1" xfId="143"/>
    <cellStyle name="Fixed1 - Style2" xfId="144"/>
    <cellStyle name="Fixed2 - Style2" xfId="145"/>
    <cellStyle name="Good" xfId="146"/>
    <cellStyle name="Grey" xfId="147"/>
    <cellStyle name="Heading 1" xfId="148"/>
    <cellStyle name="Heading 2" xfId="149"/>
    <cellStyle name="Heading 3" xfId="150"/>
    <cellStyle name="Heading 4" xfId="151"/>
    <cellStyle name="Heading1 1" xfId="152"/>
    <cellStyle name="Heading2" xfId="153"/>
    <cellStyle name="Hiperhivatkozás" xfId="154"/>
    <cellStyle name="Hipervínculo_IIF" xfId="155"/>
    <cellStyle name="Iau?iue_Eeno1" xfId="156"/>
    <cellStyle name="imf-one decimal" xfId="157"/>
    <cellStyle name="imf-zero decimal" xfId="158"/>
    <cellStyle name="Input" xfId="159"/>
    <cellStyle name="Input [yellow]" xfId="160"/>
    <cellStyle name="Insatisfaisant" xfId="161"/>
    <cellStyle name="Ioe?uaaaoayny aeia?nnueea" xfId="162"/>
    <cellStyle name="Îáû÷íûé_AMD" xfId="163"/>
    <cellStyle name="Îòêðûâàâøàÿñÿ ãèïåðññûëêà" xfId="164"/>
    <cellStyle name="Label" xfId="165"/>
    <cellStyle name="leftli - Style3" xfId="166"/>
    <cellStyle name="Linked Cell" xfId="167"/>
    <cellStyle name="MacroCode" xfId="168"/>
    <cellStyle name="Már látott hiperhivatkozás" xfId="169"/>
    <cellStyle name="Měna0" xfId="170"/>
    <cellStyle name="měny_DEFLÁTORY  3q 1998" xfId="171"/>
    <cellStyle name="Millares [0]_11.1.3. bis" xfId="172"/>
    <cellStyle name="Millares_11.1.3. bis" xfId="173"/>
    <cellStyle name="Milliers [0]_Encours - Apr rééch" xfId="174"/>
    <cellStyle name="Milliers_Cash flows projection" xfId="175"/>
    <cellStyle name="Mina0" xfId="176"/>
    <cellStyle name="Mìna0" xfId="177"/>
    <cellStyle name="Moneda [0]_11.1.3. bis" xfId="178"/>
    <cellStyle name="Moneda_11.1.3. bis" xfId="179"/>
    <cellStyle name="Monétaire [0]_Encours - Apr rééch" xfId="180"/>
    <cellStyle name="Monétaire_Encours - Apr rééch" xfId="181"/>
    <cellStyle name="Navadno_Slo" xfId="182"/>
    <cellStyle name="Nedefinován" xfId="183"/>
    <cellStyle name="Neutral" xfId="184"/>
    <cellStyle name="Neutre" xfId="185"/>
    <cellStyle name="no dec" xfId="186"/>
    <cellStyle name="No-definido" xfId="187"/>
    <cellStyle name="Normaali_CENTRAL" xfId="188"/>
    <cellStyle name="Normal - Modelo1" xfId="189"/>
    <cellStyle name="Normal - Style1" xfId="190"/>
    <cellStyle name="Normal - Style2" xfId="191"/>
    <cellStyle name="Normal - Style3" xfId="192"/>
    <cellStyle name="Normal - Style5" xfId="193"/>
    <cellStyle name="Normal - Style6" xfId="194"/>
    <cellStyle name="Normal - Style7" xfId="195"/>
    <cellStyle name="Normal - Style8" xfId="196"/>
    <cellStyle name="Normal Table" xfId="197"/>
    <cellStyle name="Normál_10mell99" xfId="198"/>
    <cellStyle name="Normal_realizari.bugete.2005" xfId="199"/>
    <cellStyle name="normálne_HDP-OD~1" xfId="200"/>
    <cellStyle name="normální_agricult_1" xfId="201"/>
    <cellStyle name="Normßl - Style1" xfId="202"/>
    <cellStyle name="Note" xfId="203"/>
    <cellStyle name="Ôèíàíñîâûé_Tranche" xfId="204"/>
    <cellStyle name="Output" xfId="205"/>
    <cellStyle name="Pénznem [0]_10mell99" xfId="206"/>
    <cellStyle name="Pénznem_10mell99" xfId="207"/>
    <cellStyle name="Percen - Style1" xfId="208"/>
    <cellStyle name="Percent" xfId="209"/>
    <cellStyle name="Percent [2]" xfId="210"/>
    <cellStyle name="percentage difference" xfId="211"/>
    <cellStyle name="percentage difference one decimal" xfId="212"/>
    <cellStyle name="percentage difference zero decimal" xfId="213"/>
    <cellStyle name="Pevný" xfId="214"/>
    <cellStyle name="Presentation" xfId="215"/>
    <cellStyle name="Publication" xfId="216"/>
    <cellStyle name="Red Text" xfId="217"/>
    <cellStyle name="reduced" xfId="218"/>
    <cellStyle name="Satisfaisant" xfId="219"/>
    <cellStyle name="Sortie" xfId="220"/>
    <cellStyle name="Standard_laroux" xfId="221"/>
    <cellStyle name="STYL1 - Style1" xfId="222"/>
    <cellStyle name="Style1" xfId="223"/>
    <cellStyle name="Text" xfId="224"/>
    <cellStyle name="text BoldBlack" xfId="225"/>
    <cellStyle name="text BoldUnderline" xfId="226"/>
    <cellStyle name="text BoldUnderlineER" xfId="227"/>
    <cellStyle name="text BoldUndlnBlack" xfId="228"/>
    <cellStyle name="text LightGreen" xfId="229"/>
    <cellStyle name="Texte explicatif" xfId="230"/>
    <cellStyle name="Title" xfId="231"/>
    <cellStyle name="Titre" xfId="232"/>
    <cellStyle name="Titre 1" xfId="233"/>
    <cellStyle name="Titre 2" xfId="234"/>
    <cellStyle name="Titre 3" xfId="235"/>
    <cellStyle name="Titre 4" xfId="236"/>
    <cellStyle name="TopGrey" xfId="237"/>
    <cellStyle name="Total" xfId="238"/>
    <cellStyle name="Undefiniert" xfId="239"/>
    <cellStyle name="ux?_x0018_Normal_laroux_7_laroux_1?&quot;Normal_laroux_7_laroux_1_²ðò²Ê´²ÜÎ?_x001F_Normal_laroux_7_laroux_1_²ÜºÈÆø?0*Normal_laro" xfId="240"/>
    <cellStyle name="ux_1_²ÜºÈÆø (³é³Ýó Ø.)?_x0007_!ß&quot;VQ_x0006_?_x0006_?ults?_x0006_$Currency [0]_laroux_5_results_Sheet1?_x001C_Currency [0]_laroux_5_Sheet1?_x0015_Cur" xfId="241"/>
    <cellStyle name="Vérification" xfId="242"/>
    <cellStyle name="Währung [0]_laroux" xfId="243"/>
    <cellStyle name="Währung_laroux" xfId="244"/>
    <cellStyle name="Warning Text" xfId="245"/>
    <cellStyle name="WebAnchor1" xfId="246"/>
    <cellStyle name="WebAnchor2" xfId="247"/>
    <cellStyle name="WebAnchor3" xfId="248"/>
    <cellStyle name="WebAnchor4" xfId="249"/>
    <cellStyle name="WebAnchor5" xfId="250"/>
    <cellStyle name="WebAnchor6" xfId="251"/>
    <cellStyle name="WebAnchor7" xfId="252"/>
    <cellStyle name="Webexclude" xfId="253"/>
    <cellStyle name="WebFN" xfId="254"/>
    <cellStyle name="WebFN1" xfId="255"/>
    <cellStyle name="WebFN2" xfId="256"/>
    <cellStyle name="WebFN3" xfId="257"/>
    <cellStyle name="WebFN4" xfId="258"/>
    <cellStyle name="WebHR" xfId="259"/>
    <cellStyle name="WebIndent1" xfId="260"/>
    <cellStyle name="WebIndent1wFN3" xfId="261"/>
    <cellStyle name="WebIndent2" xfId="262"/>
    <cellStyle name="WebNoBR" xfId="263"/>
    <cellStyle name="Záhlaví 1" xfId="264"/>
    <cellStyle name="Záhlaví 2" xfId="265"/>
    <cellStyle name="zero" xfId="266"/>
    <cellStyle name="ДАТА" xfId="267"/>
    <cellStyle name="Денежный [0]_453" xfId="268"/>
    <cellStyle name="Денежный_453" xfId="269"/>
    <cellStyle name="ЗАГОЛОВОК1" xfId="270"/>
    <cellStyle name="ЗАГОЛОВОК2" xfId="271"/>
    <cellStyle name="ИТОГОВЫЙ" xfId="272"/>
    <cellStyle name="Обычный_02-682" xfId="273"/>
    <cellStyle name="Открывавшаяся гиперссылка_Table_B_1999_2000_2001" xfId="274"/>
    <cellStyle name="ПРОЦЕНТНЫЙ_BOPENGC" xfId="275"/>
    <cellStyle name="ТЕКСТ" xfId="276"/>
    <cellStyle name="Тысячи [0]_Dk98" xfId="277"/>
    <cellStyle name="Тысячи_Dk98" xfId="278"/>
    <cellStyle name="УровеньСтолб_1_Структура державного боргу" xfId="279"/>
    <cellStyle name="УровеньСтрок_1_Структура державного боргу" xfId="280"/>
    <cellStyle name="ФИКСИРОВАННЫЙ" xfId="281"/>
    <cellStyle name="Финансовый [0]_453" xfId="282"/>
    <cellStyle name="Финансовый_1 квартал-уточ.платежі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VENITURILOR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2014</c:v>
                </c:pt>
              </c:strCache>
            </c:strRef>
          </c:tx>
          <c:spPr>
            <a:pattFill prst="trellis">
              <a:fgClr>
                <a:srgbClr val="993300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3"/>
        <c:noMultiLvlLbl val="0"/>
      </c:catAx>
      <c:valAx>
        <c:axId val="29417920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  <c:majorUnit val="10000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2014</c:v>
                </c:pt>
              </c:strCache>
            </c:strRef>
          </c:tx>
          <c:spPr>
            <a:pattFill prst="trellis">
              <a:fgClr>
                <a:srgbClr val="99CCFF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8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în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VENITURILOR BUGETARE(% 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1'!$B$8</c:f>
              <c:strCache>
                <c:ptCount val="1"/>
                <c:pt idx="0">
                  <c:v>Program anual                                 2014 actualizat 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2014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80008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1"/>
        <c:lblOffset val="100"/>
        <c:tickLblSkip val="12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mililoane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 (%PIB)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2014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33996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80"/>
        <c:tickLblSkip val="1"/>
        <c:noMultiLvlLbl val="0"/>
      </c:catAx>
      <c:valAx>
        <c:axId val="66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16</xdr:row>
      <xdr:rowOff>219075</xdr:rowOff>
    </xdr:to>
    <xdr:graphicFrame>
      <xdr:nvGraphicFramePr>
        <xdr:cNvPr id="1" name="Chart 2"/>
        <xdr:cNvGraphicFramePr/>
      </xdr:nvGraphicFramePr>
      <xdr:xfrm>
        <a:off x="11963400" y="1123950"/>
        <a:ext cx="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238125</xdr:rowOff>
    </xdr:from>
    <xdr:to>
      <xdr:col>15</xdr:col>
      <xdr:colOff>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11963400" y="6010275"/>
        <a:ext cx="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</xdr:row>
      <xdr:rowOff>104775</xdr:rowOff>
    </xdr:from>
    <xdr:to>
      <xdr:col>15</xdr:col>
      <xdr:colOff>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11963400" y="1247775"/>
        <a:ext cx="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31</xdr:row>
      <xdr:rowOff>371475</xdr:rowOff>
    </xdr:to>
    <xdr:graphicFrame>
      <xdr:nvGraphicFramePr>
        <xdr:cNvPr id="4" name="Chart 5"/>
        <xdr:cNvGraphicFramePr/>
      </xdr:nvGraphicFramePr>
      <xdr:xfrm>
        <a:off x="11963400" y="607695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1%20rap%20an%202013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Sheet1"/>
      <sheetName val="Sheet1 (2)"/>
      <sheetName val="Sheet2"/>
      <sheetName val="Sheet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181"/>
  <sheetViews>
    <sheetView showZeros="0" tabSelected="1" zoomScale="75" zoomScaleNormal="75" zoomScaleSheetLayoutView="75" zoomScalePageLayoutView="0" workbookViewId="0" topLeftCell="A14">
      <selection activeCell="R11" sqref="R11"/>
    </sheetView>
  </sheetViews>
  <sheetFormatPr defaultColWidth="8.8515625" defaultRowHeight="19.5" customHeight="1"/>
  <cols>
    <col min="1" max="1" width="52.28125" style="1" customWidth="1"/>
    <col min="2" max="2" width="12.28125" style="1" customWidth="1"/>
    <col min="3" max="3" width="2.57421875" style="1" customWidth="1"/>
    <col min="4" max="4" width="6.8515625" style="1" customWidth="1"/>
    <col min="5" max="5" width="7.7109375" style="1" customWidth="1"/>
    <col min="6" max="6" width="12.140625" style="1" customWidth="1"/>
    <col min="7" max="7" width="7.140625" style="1" customWidth="1"/>
    <col min="8" max="8" width="7.28125" style="1" customWidth="1"/>
    <col min="9" max="9" width="11.421875" style="3" customWidth="1"/>
    <col min="10" max="10" width="7.421875" style="3" customWidth="1"/>
    <col min="11" max="12" width="10.7109375" style="3" customWidth="1"/>
    <col min="13" max="13" width="9.7109375" style="3" customWidth="1"/>
    <col min="14" max="14" width="10.140625" style="3" customWidth="1"/>
    <col min="15" max="15" width="11.00390625" style="4" customWidth="1"/>
    <col min="16" max="16" width="8.8515625" style="4" customWidth="1"/>
    <col min="17" max="17" width="19.7109375" style="4" customWidth="1"/>
    <col min="18" max="18" width="8.8515625" style="4" customWidth="1"/>
    <col min="19" max="19" width="17.00390625" style="4" customWidth="1"/>
    <col min="20" max="16384" width="8.8515625" style="4" customWidth="1"/>
  </cols>
  <sheetData>
    <row r="1" spans="1:11" ht="26.25" customHeight="1">
      <c r="A1" s="66"/>
      <c r="I1" s="2"/>
      <c r="K1" s="71"/>
    </row>
    <row r="2" spans="1:11" ht="26.25" customHeight="1">
      <c r="A2" s="66"/>
      <c r="I2" s="2"/>
      <c r="K2" s="71"/>
    </row>
    <row r="3" spans="1:9" ht="15.75">
      <c r="A3" s="5" t="s">
        <v>0</v>
      </c>
      <c r="B3" s="6"/>
      <c r="C3" s="6"/>
      <c r="I3" s="2"/>
    </row>
    <row r="4" spans="1:15" ht="21.75" customHeight="1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9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4" ht="25.5" customHeight="1" thickBo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1.25" customHeight="1" hidden="1" thickBot="1">
      <c r="A7" s="4" t="s">
        <v>3</v>
      </c>
      <c r="B7" s="4"/>
      <c r="C7" s="4"/>
      <c r="D7" s="4"/>
      <c r="E7" s="4"/>
      <c r="F7" s="4"/>
      <c r="G7" s="4"/>
      <c r="H7" s="4"/>
      <c r="I7" s="8"/>
      <c r="J7" s="9"/>
      <c r="K7" s="9"/>
      <c r="L7" s="9"/>
      <c r="M7" s="10"/>
      <c r="N7" s="9"/>
    </row>
    <row r="8" spans="1:15" ht="47.25" customHeight="1">
      <c r="A8" s="75"/>
      <c r="B8" s="100" t="s">
        <v>51</v>
      </c>
      <c r="C8" s="100"/>
      <c r="D8" s="101"/>
      <c r="E8" s="102"/>
      <c r="F8" s="103">
        <v>2013</v>
      </c>
      <c r="G8" s="104"/>
      <c r="H8" s="105"/>
      <c r="I8" s="106">
        <v>2014</v>
      </c>
      <c r="J8" s="107"/>
      <c r="K8" s="108"/>
      <c r="L8" s="109" t="s">
        <v>49</v>
      </c>
      <c r="M8" s="110"/>
      <c r="N8" s="109" t="s">
        <v>50</v>
      </c>
      <c r="O8" s="110"/>
    </row>
    <row r="9" spans="1:15" s="20" customFormat="1" ht="33" customHeight="1">
      <c r="A9" s="11"/>
      <c r="B9" s="12" t="s">
        <v>4</v>
      </c>
      <c r="C9" s="12"/>
      <c r="D9" s="13"/>
      <c r="E9" s="14" t="s">
        <v>5</v>
      </c>
      <c r="F9" s="15" t="s">
        <v>4</v>
      </c>
      <c r="G9" s="13" t="s">
        <v>6</v>
      </c>
      <c r="H9" s="14" t="s">
        <v>5</v>
      </c>
      <c r="I9" s="16" t="s">
        <v>4</v>
      </c>
      <c r="J9" s="13" t="s">
        <v>6</v>
      </c>
      <c r="K9" s="14" t="s">
        <v>5</v>
      </c>
      <c r="L9" s="97" t="s">
        <v>4</v>
      </c>
      <c r="M9" s="17" t="s">
        <v>7</v>
      </c>
      <c r="N9" s="18" t="s">
        <v>4</v>
      </c>
      <c r="O9" s="19" t="s">
        <v>7</v>
      </c>
    </row>
    <row r="10" spans="1:15" s="30" customFormat="1" ht="12.75" customHeight="1">
      <c r="A10" s="21"/>
      <c r="B10" s="22"/>
      <c r="C10" s="23"/>
      <c r="D10" s="22"/>
      <c r="E10" s="24"/>
      <c r="F10" s="25"/>
      <c r="G10" s="22"/>
      <c r="H10" s="24"/>
      <c r="I10" s="26"/>
      <c r="J10" s="27"/>
      <c r="K10" s="28"/>
      <c r="L10" s="27"/>
      <c r="M10" s="28"/>
      <c r="N10" s="27"/>
      <c r="O10" s="29"/>
    </row>
    <row r="11" spans="1:15" s="30" customFormat="1" ht="18" customHeight="1">
      <c r="A11" s="129" t="s">
        <v>8</v>
      </c>
      <c r="B11" s="130">
        <v>666637.3</v>
      </c>
      <c r="C11" s="131"/>
      <c r="D11" s="132"/>
      <c r="E11" s="133"/>
      <c r="F11" s="134">
        <v>637583.1</v>
      </c>
      <c r="G11" s="132"/>
      <c r="H11" s="133"/>
      <c r="I11" s="134">
        <v>666637.3</v>
      </c>
      <c r="J11" s="132"/>
      <c r="K11" s="133"/>
      <c r="L11" s="132"/>
      <c r="M11" s="133"/>
      <c r="N11" s="132"/>
      <c r="O11" s="135"/>
    </row>
    <row r="12" spans="1:15" s="30" customFormat="1" ht="8.25" customHeight="1">
      <c r="A12" s="76"/>
      <c r="B12" s="32"/>
      <c r="C12" s="32"/>
      <c r="D12" s="32"/>
      <c r="E12" s="33"/>
      <c r="F12" s="34"/>
      <c r="G12" s="32"/>
      <c r="H12" s="33"/>
      <c r="I12" s="35"/>
      <c r="J12" s="36"/>
      <c r="K12" s="37"/>
      <c r="L12" s="36"/>
      <c r="M12" s="37"/>
      <c r="N12" s="36"/>
      <c r="O12" s="39"/>
    </row>
    <row r="13" spans="1:15" s="40" customFormat="1" ht="35.25" customHeight="1">
      <c r="A13" s="113" t="s">
        <v>9</v>
      </c>
      <c r="B13" s="114">
        <f>B14+B30+B31+B33+B34+B37+B32</f>
        <v>218402.05800000005</v>
      </c>
      <c r="C13" s="114"/>
      <c r="D13" s="115">
        <f aca="true" t="shared" si="0" ref="D13:D34">B13/$B$11*100</f>
        <v>32.76175185516922</v>
      </c>
      <c r="E13" s="116">
        <f aca="true" t="shared" si="1" ref="E13:E34">B13/$B$13*100</f>
        <v>100</v>
      </c>
      <c r="F13" s="117">
        <f>F14+F30+F31+F33+F34++F37+F32</f>
        <v>200374.32624399988</v>
      </c>
      <c r="G13" s="115">
        <f aca="true" t="shared" si="2" ref="G13:G34">F13/$F$11*100</f>
        <v>31.42717023773056</v>
      </c>
      <c r="H13" s="116">
        <f aca="true" t="shared" si="3" ref="H13:H34">F13/F$13*100</f>
        <v>100</v>
      </c>
      <c r="I13" s="117">
        <f>I14+I30+I31+I32+I33+I34+I35+I36</f>
        <v>214314.8622617286</v>
      </c>
      <c r="J13" s="115">
        <f aca="true" t="shared" si="4" ref="J13:J36">I13/$I$11*100</f>
        <v>32.14864548709299</v>
      </c>
      <c r="K13" s="116">
        <f aca="true" t="shared" si="5" ref="K13:K34">I13/I$13*100</f>
        <v>100</v>
      </c>
      <c r="L13" s="115">
        <f aca="true" t="shared" si="6" ref="L13:L34">I13-B13</f>
        <v>-4087.195738271461</v>
      </c>
      <c r="M13" s="118">
        <f aca="true" t="shared" si="7" ref="M13:M32">I13/B13-1</f>
        <v>-0.018714089856568417</v>
      </c>
      <c r="N13" s="115">
        <f aca="true" t="shared" si="8" ref="N13:N34">I13-F13</f>
        <v>13940.536017728708</v>
      </c>
      <c r="O13" s="118">
        <f aca="true" t="shared" si="9" ref="O13:O34">I13/F13-1</f>
        <v>0.06957246608905887</v>
      </c>
    </row>
    <row r="14" spans="1:15" s="44" customFormat="1" ht="24.75" customHeight="1">
      <c r="A14" s="77" t="s">
        <v>10</v>
      </c>
      <c r="B14" s="36">
        <f>B15+B28+B29</f>
        <v>202336.67700000003</v>
      </c>
      <c r="C14" s="36"/>
      <c r="D14" s="41">
        <f t="shared" si="0"/>
        <v>30.351838548488065</v>
      </c>
      <c r="E14" s="42">
        <f t="shared" si="1"/>
        <v>92.6441256336513</v>
      </c>
      <c r="F14" s="38">
        <f>F15+F28+F29</f>
        <v>190704.8086999999</v>
      </c>
      <c r="G14" s="41">
        <f t="shared" si="2"/>
        <v>29.910580863890512</v>
      </c>
      <c r="H14" s="42">
        <f t="shared" si="3"/>
        <v>95.17427320892138</v>
      </c>
      <c r="I14" s="38">
        <f>I15+I28+I29</f>
        <v>199962.1686837286</v>
      </c>
      <c r="J14" s="41">
        <f t="shared" si="4"/>
        <v>29.99564661079249</v>
      </c>
      <c r="K14" s="42">
        <f t="shared" si="5"/>
        <v>93.30298728397474</v>
      </c>
      <c r="L14" s="41">
        <f t="shared" si="6"/>
        <v>-2374.5083162714145</v>
      </c>
      <c r="M14" s="43">
        <f t="shared" si="7"/>
        <v>-0.011735432011030889</v>
      </c>
      <c r="N14" s="41">
        <f t="shared" si="8"/>
        <v>9257.359983728704</v>
      </c>
      <c r="O14" s="43">
        <f t="shared" si="9"/>
        <v>0.04854287653696021</v>
      </c>
    </row>
    <row r="15" spans="1:15" s="44" customFormat="1" ht="25.5" customHeight="1">
      <c r="A15" s="78" t="s">
        <v>11</v>
      </c>
      <c r="B15" s="36">
        <f>B16+B20+B21+B26+B27</f>
        <v>127111.79900000001</v>
      </c>
      <c r="C15" s="36"/>
      <c r="D15" s="41">
        <f t="shared" si="0"/>
        <v>19.06760977821073</v>
      </c>
      <c r="E15" s="42">
        <f t="shared" si="1"/>
        <v>58.20082473764967</v>
      </c>
      <c r="F15" s="38">
        <f>F16+F20+F21+F26+F27</f>
        <v>119109.93673399992</v>
      </c>
      <c r="G15" s="41">
        <f t="shared" si="2"/>
        <v>18.68147645914704</v>
      </c>
      <c r="H15" s="42">
        <f t="shared" si="3"/>
        <v>59.44371166042367</v>
      </c>
      <c r="I15" s="38">
        <f>I16+I20+I21+I26+I27</f>
        <v>124964.74354200001</v>
      </c>
      <c r="J15" s="41">
        <f>I15/$I$11*100</f>
        <v>18.745537272216843</v>
      </c>
      <c r="K15" s="42">
        <f t="shared" si="5"/>
        <v>58.30894890966023</v>
      </c>
      <c r="L15" s="41">
        <f t="shared" si="6"/>
        <v>-2147.0554580000025</v>
      </c>
      <c r="M15" s="43">
        <f t="shared" si="7"/>
        <v>-0.016891079151511335</v>
      </c>
      <c r="N15" s="41">
        <f t="shared" si="8"/>
        <v>5854.806808000096</v>
      </c>
      <c r="O15" s="43">
        <f t="shared" si="9"/>
        <v>0.04915464627502275</v>
      </c>
    </row>
    <row r="16" spans="1:15" s="44" customFormat="1" ht="40.5" customHeight="1">
      <c r="A16" s="79" t="s">
        <v>12</v>
      </c>
      <c r="B16" s="36">
        <f>B17+B18+B19</f>
        <v>36371.280000000006</v>
      </c>
      <c r="C16" s="36"/>
      <c r="D16" s="41">
        <f t="shared" si="0"/>
        <v>5.455932333819305</v>
      </c>
      <c r="E16" s="42">
        <f t="shared" si="1"/>
        <v>16.653359557628345</v>
      </c>
      <c r="F16" s="38">
        <f>F17+F18+F19</f>
        <v>34926.74409999991</v>
      </c>
      <c r="G16" s="41">
        <f t="shared" si="2"/>
        <v>5.477990884639181</v>
      </c>
      <c r="H16" s="42">
        <f t="shared" si="3"/>
        <v>17.43074811763504</v>
      </c>
      <c r="I16" s="38">
        <f>I17+I18+I19</f>
        <v>37376.14525</v>
      </c>
      <c r="J16" s="41">
        <f t="shared" si="4"/>
        <v>5.606668761258933</v>
      </c>
      <c r="K16" s="42">
        <f t="shared" si="5"/>
        <v>17.439828883334737</v>
      </c>
      <c r="L16" s="41">
        <f t="shared" si="6"/>
        <v>1004.8652499999953</v>
      </c>
      <c r="M16" s="43">
        <f t="shared" si="7"/>
        <v>0.027627986972138308</v>
      </c>
      <c r="N16" s="41">
        <f>I16-F16</f>
        <v>2449.4011500000925</v>
      </c>
      <c r="O16" s="43">
        <f t="shared" si="9"/>
        <v>0.07012967320936458</v>
      </c>
    </row>
    <row r="17" spans="1:15" ht="25.5" customHeight="1">
      <c r="A17" s="80" t="s">
        <v>13</v>
      </c>
      <c r="B17" s="46">
        <v>11991</v>
      </c>
      <c r="C17" s="46"/>
      <c r="D17" s="46">
        <f t="shared" si="0"/>
        <v>1.7987292340227583</v>
      </c>
      <c r="E17" s="47">
        <f t="shared" si="1"/>
        <v>5.490332879555557</v>
      </c>
      <c r="F17" s="45">
        <v>10925.740047</v>
      </c>
      <c r="G17" s="46">
        <f t="shared" si="2"/>
        <v>1.7136182008274687</v>
      </c>
      <c r="H17" s="47">
        <f t="shared" si="3"/>
        <v>5.452664646116142</v>
      </c>
      <c r="I17" s="45">
        <v>12237.728087000001</v>
      </c>
      <c r="J17" s="46">
        <f t="shared" si="4"/>
        <v>1.8357400774004096</v>
      </c>
      <c r="K17" s="47">
        <f>I17/I$13*100</f>
        <v>5.71016305535305</v>
      </c>
      <c r="L17" s="46">
        <f>I17-B17</f>
        <v>246.72808700000132</v>
      </c>
      <c r="M17" s="48">
        <f t="shared" si="7"/>
        <v>0.020576105996163996</v>
      </c>
      <c r="N17" s="46">
        <f t="shared" si="8"/>
        <v>1311.988040000002</v>
      </c>
      <c r="O17" s="48">
        <f t="shared" si="9"/>
        <v>0.12008230420604304</v>
      </c>
    </row>
    <row r="18" spans="1:15" ht="18" customHeight="1">
      <c r="A18" s="80" t="s">
        <v>14</v>
      </c>
      <c r="B18" s="46">
        <v>23034.24</v>
      </c>
      <c r="C18" s="46"/>
      <c r="D18" s="46">
        <f t="shared" si="0"/>
        <v>3.4552882054454495</v>
      </c>
      <c r="E18" s="47">
        <f t="shared" si="1"/>
        <v>10.546713804317722</v>
      </c>
      <c r="F18" s="45">
        <v>22735.885167999902</v>
      </c>
      <c r="G18" s="46">
        <f t="shared" si="2"/>
        <v>3.5659485278075755</v>
      </c>
      <c r="H18" s="47">
        <f t="shared" si="3"/>
        <v>11.346705735301613</v>
      </c>
      <c r="I18" s="45">
        <v>23691.767063</v>
      </c>
      <c r="J18" s="46">
        <f t="shared" si="4"/>
        <v>3.553921609696907</v>
      </c>
      <c r="K18" s="47">
        <f t="shared" si="5"/>
        <v>11.05465426567888</v>
      </c>
      <c r="L18" s="46">
        <f t="shared" si="6"/>
        <v>657.5270629999977</v>
      </c>
      <c r="M18" s="48">
        <f t="shared" si="7"/>
        <v>0.02854563740761562</v>
      </c>
      <c r="N18" s="46">
        <f t="shared" si="8"/>
        <v>955.8818950000968</v>
      </c>
      <c r="O18" s="48">
        <f t="shared" si="9"/>
        <v>0.042042871343556554</v>
      </c>
    </row>
    <row r="19" spans="1:15" ht="30.75" customHeight="1">
      <c r="A19" s="81" t="s">
        <v>15</v>
      </c>
      <c r="B19" s="46">
        <v>1346.04</v>
      </c>
      <c r="C19" s="46"/>
      <c r="D19" s="46">
        <f t="shared" si="0"/>
        <v>0.20191489435109614</v>
      </c>
      <c r="E19" s="47">
        <f t="shared" si="1"/>
        <v>0.6163128737550632</v>
      </c>
      <c r="F19" s="45">
        <v>1265.118885</v>
      </c>
      <c r="G19" s="46">
        <f t="shared" si="2"/>
        <v>0.198424156004135</v>
      </c>
      <c r="H19" s="47">
        <f t="shared" si="3"/>
        <v>0.6313777362172832</v>
      </c>
      <c r="I19" s="45">
        <v>1446.6500999999998</v>
      </c>
      <c r="J19" s="46">
        <f t="shared" si="4"/>
        <v>0.2170070741616168</v>
      </c>
      <c r="K19" s="47">
        <f t="shared" si="5"/>
        <v>0.6750115623028055</v>
      </c>
      <c r="L19" s="46">
        <f t="shared" si="6"/>
        <v>100.61009999999987</v>
      </c>
      <c r="M19" s="48">
        <f t="shared" si="7"/>
        <v>0.07474525274137456</v>
      </c>
      <c r="N19" s="46">
        <f t="shared" si="8"/>
        <v>181.53121499999975</v>
      </c>
      <c r="O19" s="48">
        <f t="shared" si="9"/>
        <v>0.14348945158620396</v>
      </c>
    </row>
    <row r="20" spans="1:15" ht="24" customHeight="1">
      <c r="A20" s="79" t="s">
        <v>16</v>
      </c>
      <c r="B20" s="36">
        <v>6251</v>
      </c>
      <c r="C20" s="36"/>
      <c r="D20" s="41">
        <f t="shared" si="0"/>
        <v>0.9376913053019985</v>
      </c>
      <c r="E20" s="42">
        <f t="shared" si="1"/>
        <v>2.862152516896154</v>
      </c>
      <c r="F20" s="38">
        <v>4403.1674969999995</v>
      </c>
      <c r="G20" s="41">
        <f t="shared" si="2"/>
        <v>0.6906029185842597</v>
      </c>
      <c r="H20" s="42">
        <f t="shared" si="3"/>
        <v>2.197470893370927</v>
      </c>
      <c r="I20" s="38">
        <v>6185.079115</v>
      </c>
      <c r="J20" s="41">
        <f t="shared" si="4"/>
        <v>0.927802736960563</v>
      </c>
      <c r="K20" s="42">
        <f t="shared" si="5"/>
        <v>2.8859776917601594</v>
      </c>
      <c r="L20" s="41">
        <f t="shared" si="6"/>
        <v>-65.92088500000045</v>
      </c>
      <c r="M20" s="43">
        <f t="shared" si="7"/>
        <v>-0.010545654295312845</v>
      </c>
      <c r="N20" s="41">
        <f t="shared" si="8"/>
        <v>1781.911618</v>
      </c>
      <c r="O20" s="43">
        <f t="shared" si="9"/>
        <v>0.4046885836648426</v>
      </c>
    </row>
    <row r="21" spans="1:15" ht="23.25" customHeight="1">
      <c r="A21" s="82" t="s">
        <v>17</v>
      </c>
      <c r="B21" s="36">
        <f>B22+B23+B24+B25</f>
        <v>83480.528</v>
      </c>
      <c r="C21" s="36"/>
      <c r="D21" s="41">
        <f t="shared" si="0"/>
        <v>12.522630821887704</v>
      </c>
      <c r="E21" s="42">
        <f t="shared" si="1"/>
        <v>38.22332480035512</v>
      </c>
      <c r="F21" s="38">
        <f>F22+F23+F24+F25</f>
        <v>78775.008073</v>
      </c>
      <c r="G21" s="46">
        <f t="shared" si="2"/>
        <v>12.35525346782247</v>
      </c>
      <c r="H21" s="42">
        <f t="shared" si="3"/>
        <v>39.313922871073856</v>
      </c>
      <c r="I21" s="38">
        <f>I22+I23+I24+I25</f>
        <v>80343.061457</v>
      </c>
      <c r="J21" s="41">
        <f t="shared" si="4"/>
        <v>12.051990108714289</v>
      </c>
      <c r="K21" s="42">
        <f t="shared" si="5"/>
        <v>37.48832937161508</v>
      </c>
      <c r="L21" s="41">
        <f t="shared" si="6"/>
        <v>-3137.4665430000023</v>
      </c>
      <c r="M21" s="43">
        <f t="shared" si="7"/>
        <v>-0.03758321393223585</v>
      </c>
      <c r="N21" s="41">
        <f t="shared" si="8"/>
        <v>1568.053383999999</v>
      </c>
      <c r="O21" s="43">
        <f t="shared" si="9"/>
        <v>0.019905467766463403</v>
      </c>
    </row>
    <row r="22" spans="1:15" ht="20.25" customHeight="1">
      <c r="A22" s="80" t="s">
        <v>18</v>
      </c>
      <c r="B22" s="32">
        <v>53917.043000000005</v>
      </c>
      <c r="C22" s="32"/>
      <c r="D22" s="46">
        <f t="shared" si="0"/>
        <v>8.08791272255543</v>
      </c>
      <c r="E22" s="47">
        <f t="shared" si="1"/>
        <v>24.687058122868052</v>
      </c>
      <c r="F22" s="31">
        <v>51827.033425</v>
      </c>
      <c r="G22" s="46">
        <f t="shared" si="2"/>
        <v>8.128671137142751</v>
      </c>
      <c r="H22" s="47">
        <f t="shared" si="3"/>
        <v>25.86510677115848</v>
      </c>
      <c r="I22" s="31">
        <v>50878.469737</v>
      </c>
      <c r="J22" s="46">
        <f t="shared" si="4"/>
        <v>7.632106654848145</v>
      </c>
      <c r="K22" s="47">
        <f t="shared" si="5"/>
        <v>23.740056662456517</v>
      </c>
      <c r="L22" s="46">
        <f t="shared" si="6"/>
        <v>-3038.5732630000057</v>
      </c>
      <c r="M22" s="48">
        <f t="shared" si="7"/>
        <v>-0.0563564523187966</v>
      </c>
      <c r="N22" s="46">
        <f t="shared" si="8"/>
        <v>-948.563688000002</v>
      </c>
      <c r="O22" s="48">
        <f t="shared" si="9"/>
        <v>-0.018302488591647625</v>
      </c>
    </row>
    <row r="23" spans="1:15" ht="18" customHeight="1">
      <c r="A23" s="80" t="s">
        <v>19</v>
      </c>
      <c r="B23" s="32">
        <v>24114.014</v>
      </c>
      <c r="C23" s="32"/>
      <c r="D23" s="46">
        <f t="shared" si="0"/>
        <v>3.6172614403664474</v>
      </c>
      <c r="E23" s="47">
        <f t="shared" si="1"/>
        <v>11.04111116022542</v>
      </c>
      <c r="F23" s="31">
        <v>21106.00497</v>
      </c>
      <c r="G23" s="46">
        <f t="shared" si="2"/>
        <v>3.3103143684329153</v>
      </c>
      <c r="H23" s="47">
        <f t="shared" si="3"/>
        <v>10.533288054228459</v>
      </c>
      <c r="I23" s="31">
        <v>24094.847487</v>
      </c>
      <c r="J23" s="46">
        <f t="shared" si="4"/>
        <v>3.6143863367681344</v>
      </c>
      <c r="K23" s="47">
        <f t="shared" si="5"/>
        <v>11.242732880361118</v>
      </c>
      <c r="L23" s="46">
        <f t="shared" si="6"/>
        <v>-19.166513000000123</v>
      </c>
      <c r="M23" s="48">
        <f t="shared" si="7"/>
        <v>-0.000794828807845982</v>
      </c>
      <c r="N23" s="46">
        <f t="shared" si="8"/>
        <v>2988.8425169999973</v>
      </c>
      <c r="O23" s="48">
        <f t="shared" si="9"/>
        <v>0.1416110022360142</v>
      </c>
    </row>
    <row r="24" spans="1:15" s="49" customFormat="1" ht="30.75" customHeight="1">
      <c r="A24" s="83" t="s">
        <v>20</v>
      </c>
      <c r="B24" s="32">
        <v>2665.0129999999995</v>
      </c>
      <c r="C24" s="32"/>
      <c r="D24" s="46">
        <f t="shared" si="0"/>
        <v>0.3997695598491112</v>
      </c>
      <c r="E24" s="47">
        <f t="shared" si="1"/>
        <v>1.2202325492738713</v>
      </c>
      <c r="F24" s="31">
        <v>1521.409592</v>
      </c>
      <c r="G24" s="46">
        <f t="shared" si="2"/>
        <v>0.23862138002089453</v>
      </c>
      <c r="H24" s="47">
        <f t="shared" si="3"/>
        <v>0.759283696927993</v>
      </c>
      <c r="I24" s="31">
        <v>2589.0948</v>
      </c>
      <c r="J24" s="46">
        <f t="shared" si="4"/>
        <v>0.38838132819750704</v>
      </c>
      <c r="K24" s="47">
        <f t="shared" si="5"/>
        <v>1.2080799122732373</v>
      </c>
      <c r="L24" s="46">
        <f t="shared" si="6"/>
        <v>-75.91819999999962</v>
      </c>
      <c r="M24" s="48">
        <f t="shared" si="7"/>
        <v>-0.028486990494980602</v>
      </c>
      <c r="N24" s="46">
        <f t="shared" si="8"/>
        <v>1067.6852079999999</v>
      </c>
      <c r="O24" s="48">
        <f t="shared" si="9"/>
        <v>0.7017736798914569</v>
      </c>
    </row>
    <row r="25" spans="1:15" ht="46.5" customHeight="1">
      <c r="A25" s="83" t="s">
        <v>21</v>
      </c>
      <c r="B25" s="32">
        <v>2784.458</v>
      </c>
      <c r="C25" s="32"/>
      <c r="D25" s="46">
        <f t="shared" si="0"/>
        <v>0.41768709911671603</v>
      </c>
      <c r="E25" s="47">
        <f t="shared" si="1"/>
        <v>1.274922967987783</v>
      </c>
      <c r="F25" s="31">
        <v>4320.560086</v>
      </c>
      <c r="G25" s="46">
        <f t="shared" si="2"/>
        <v>0.6776465822259091</v>
      </c>
      <c r="H25" s="47">
        <f t="shared" si="3"/>
        <v>2.1562443487589156</v>
      </c>
      <c r="I25" s="31">
        <v>2780.6494330000005</v>
      </c>
      <c r="J25" s="46">
        <f t="shared" si="4"/>
        <v>0.4171157889005011</v>
      </c>
      <c r="K25" s="47">
        <f t="shared" si="5"/>
        <v>1.2974599165242104</v>
      </c>
      <c r="L25" s="46">
        <f t="shared" si="6"/>
        <v>-3.8085669999995844</v>
      </c>
      <c r="M25" s="48">
        <f t="shared" si="7"/>
        <v>-0.0013677947377908062</v>
      </c>
      <c r="N25" s="46">
        <f t="shared" si="8"/>
        <v>-1539.910653</v>
      </c>
      <c r="O25" s="48">
        <f t="shared" si="9"/>
        <v>-0.3564145903189274</v>
      </c>
    </row>
    <row r="26" spans="1:15" s="44" customFormat="1" ht="44.25" customHeight="1">
      <c r="A26" s="82" t="s">
        <v>22</v>
      </c>
      <c r="B26" s="51">
        <v>626</v>
      </c>
      <c r="C26" s="51"/>
      <c r="D26" s="41">
        <f t="shared" si="0"/>
        <v>0.09390413647721181</v>
      </c>
      <c r="E26" s="42">
        <f t="shared" si="1"/>
        <v>0.2866273357186038</v>
      </c>
      <c r="F26" s="50">
        <v>619.979735</v>
      </c>
      <c r="G26" s="41">
        <f t="shared" si="2"/>
        <v>0.09723904774138462</v>
      </c>
      <c r="H26" s="42">
        <f t="shared" si="3"/>
        <v>0.30941076465307144</v>
      </c>
      <c r="I26" s="50">
        <v>642.987282</v>
      </c>
      <c r="J26" s="41">
        <f t="shared" si="4"/>
        <v>0.09645234102562218</v>
      </c>
      <c r="K26" s="42">
        <f t="shared" si="5"/>
        <v>0.3000199217237497</v>
      </c>
      <c r="L26" s="41">
        <f t="shared" si="6"/>
        <v>16.98728200000005</v>
      </c>
      <c r="M26" s="43">
        <f t="shared" si="7"/>
        <v>0.027136233226837225</v>
      </c>
      <c r="N26" s="41">
        <f t="shared" si="8"/>
        <v>23.007547000000045</v>
      </c>
      <c r="O26" s="43">
        <f t="shared" si="9"/>
        <v>0.03711015973772125</v>
      </c>
    </row>
    <row r="27" spans="1:15" s="44" customFormat="1" ht="17.25" customHeight="1">
      <c r="A27" s="84" t="s">
        <v>23</v>
      </c>
      <c r="B27" s="51">
        <v>382.991</v>
      </c>
      <c r="C27" s="51"/>
      <c r="D27" s="41">
        <f t="shared" si="0"/>
        <v>0.05745118072451091</v>
      </c>
      <c r="E27" s="42">
        <f t="shared" si="1"/>
        <v>0.17536052705144375</v>
      </c>
      <c r="F27" s="50">
        <v>385.037329</v>
      </c>
      <c r="G27" s="41">
        <f t="shared" si="2"/>
        <v>0.06039014035974291</v>
      </c>
      <c r="H27" s="42">
        <f t="shared" si="3"/>
        <v>0.19215901369077207</v>
      </c>
      <c r="I27" s="50">
        <v>417.470438</v>
      </c>
      <c r="J27" s="41">
        <f t="shared" si="4"/>
        <v>0.06262332425743353</v>
      </c>
      <c r="K27" s="42">
        <f t="shared" si="5"/>
        <v>0.19479304122649735</v>
      </c>
      <c r="L27" s="41">
        <f t="shared" si="6"/>
        <v>34.479438000000016</v>
      </c>
      <c r="M27" s="43">
        <f t="shared" si="7"/>
        <v>0.09002675780893021</v>
      </c>
      <c r="N27" s="41">
        <f t="shared" si="8"/>
        <v>32.433109</v>
      </c>
      <c r="O27" s="43">
        <f t="shared" si="9"/>
        <v>0.08423367439264573</v>
      </c>
    </row>
    <row r="28" spans="1:15" s="44" customFormat="1" ht="18" customHeight="1">
      <c r="A28" s="85" t="s">
        <v>24</v>
      </c>
      <c r="B28" s="51">
        <v>57413.037000000004</v>
      </c>
      <c r="C28" s="51"/>
      <c r="D28" s="41">
        <f t="shared" si="0"/>
        <v>8.612334923353373</v>
      </c>
      <c r="E28" s="42">
        <f t="shared" si="1"/>
        <v>26.2877728926895</v>
      </c>
      <c r="F28" s="50">
        <v>54383.174708000006</v>
      </c>
      <c r="G28" s="41">
        <f t="shared" si="2"/>
        <v>8.529582215714314</v>
      </c>
      <c r="H28" s="42">
        <f t="shared" si="3"/>
        <v>27.140789804466518</v>
      </c>
      <c r="I28" s="50">
        <v>57585.395466999995</v>
      </c>
      <c r="J28" s="41">
        <f t="shared" si="4"/>
        <v>8.638189832312113</v>
      </c>
      <c r="K28" s="42">
        <f t="shared" si="5"/>
        <v>26.869529653372688</v>
      </c>
      <c r="L28" s="41">
        <f t="shared" si="6"/>
        <v>172.35846699999092</v>
      </c>
      <c r="M28" s="43">
        <f t="shared" si="7"/>
        <v>0.003002078900650851</v>
      </c>
      <c r="N28" s="41">
        <f t="shared" si="8"/>
        <v>3202.220758999989</v>
      </c>
      <c r="O28" s="43">
        <f t="shared" si="9"/>
        <v>0.058882563884762096</v>
      </c>
    </row>
    <row r="29" spans="1:15" s="44" customFormat="1" ht="18.75" customHeight="1">
      <c r="A29" s="86" t="s">
        <v>25</v>
      </c>
      <c r="B29" s="51">
        <v>17811.841</v>
      </c>
      <c r="C29" s="51"/>
      <c r="D29" s="41">
        <f t="shared" si="0"/>
        <v>2.671893846923957</v>
      </c>
      <c r="E29" s="42">
        <f t="shared" si="1"/>
        <v>8.155528003312128</v>
      </c>
      <c r="F29" s="50">
        <v>17211.697258</v>
      </c>
      <c r="G29" s="41">
        <f t="shared" si="2"/>
        <v>2.6995221890291634</v>
      </c>
      <c r="H29" s="42">
        <f t="shared" si="3"/>
        <v>8.589771744031202</v>
      </c>
      <c r="I29" s="50">
        <v>17412.02967472862</v>
      </c>
      <c r="J29" s="41">
        <f t="shared" si="4"/>
        <v>2.6119195062635434</v>
      </c>
      <c r="K29" s="42">
        <f t="shared" si="5"/>
        <v>8.124508720941833</v>
      </c>
      <c r="L29" s="41">
        <f t="shared" si="6"/>
        <v>-399.81132527138107</v>
      </c>
      <c r="M29" s="43">
        <f t="shared" si="7"/>
        <v>-0.022446378522656962</v>
      </c>
      <c r="N29" s="41">
        <f t="shared" si="8"/>
        <v>200.33241672861914</v>
      </c>
      <c r="O29" s="43">
        <f t="shared" si="9"/>
        <v>0.011639317943237915</v>
      </c>
    </row>
    <row r="30" spans="1:15" s="44" customFormat="1" ht="19.5" customHeight="1">
      <c r="A30" s="52" t="s">
        <v>26</v>
      </c>
      <c r="B30" s="51">
        <v>1701.2</v>
      </c>
      <c r="C30" s="51"/>
      <c r="D30" s="41">
        <f t="shared" si="0"/>
        <v>0.2551912411741737</v>
      </c>
      <c r="E30" s="42">
        <f t="shared" si="1"/>
        <v>0.7789303890167554</v>
      </c>
      <c r="F30" s="50">
        <v>654.6893949999999</v>
      </c>
      <c r="G30" s="41">
        <f>F30/$F$11*100</f>
        <v>0.10268299065643363</v>
      </c>
      <c r="H30" s="42">
        <f>F30/F$13*100</f>
        <v>0.3267331734918831</v>
      </c>
      <c r="I30" s="50">
        <v>1072.3743570000001</v>
      </c>
      <c r="J30" s="41">
        <f t="shared" si="4"/>
        <v>0.16086323957570334</v>
      </c>
      <c r="K30" s="42">
        <f t="shared" si="5"/>
        <v>0.5003733038777218</v>
      </c>
      <c r="L30" s="41">
        <f t="shared" si="6"/>
        <v>-628.8256429999999</v>
      </c>
      <c r="M30" s="43">
        <f t="shared" si="7"/>
        <v>-0.36963651716435453</v>
      </c>
      <c r="N30" s="41">
        <f>I30-F30</f>
        <v>417.68496200000027</v>
      </c>
      <c r="O30" s="43">
        <f>I30/F30-1</f>
        <v>0.6379895034041301</v>
      </c>
    </row>
    <row r="31" spans="1:15" s="44" customFormat="1" ht="18" customHeight="1">
      <c r="A31" s="53" t="s">
        <v>27</v>
      </c>
      <c r="B31" s="51">
        <v>43.369</v>
      </c>
      <c r="C31" s="51"/>
      <c r="D31" s="41">
        <f t="shared" si="0"/>
        <v>0.006505636573291053</v>
      </c>
      <c r="E31" s="42">
        <f t="shared" si="1"/>
        <v>0.019857413614664744</v>
      </c>
      <c r="F31" s="50">
        <v>207.04791099999997</v>
      </c>
      <c r="G31" s="41">
        <f>F31/$F$11*100</f>
        <v>0.032473870621727574</v>
      </c>
      <c r="H31" s="42">
        <f>F31/F$13*100</f>
        <v>0.10333055880016961</v>
      </c>
      <c r="I31" s="50">
        <v>80.268893</v>
      </c>
      <c r="J31" s="41">
        <f t="shared" si="4"/>
        <v>0.01204086435007462</v>
      </c>
      <c r="K31" s="42">
        <f t="shared" si="5"/>
        <v>0.03745372213242631</v>
      </c>
      <c r="L31" s="41">
        <f t="shared" si="6"/>
        <v>36.899893000000006</v>
      </c>
      <c r="M31" s="43">
        <f t="shared" si="7"/>
        <v>0.8508356890866751</v>
      </c>
      <c r="N31" s="41">
        <f>I31-F31</f>
        <v>-126.77901799999997</v>
      </c>
      <c r="O31" s="43">
        <f>I31/F31-1</f>
        <v>-0.6123173008009726</v>
      </c>
    </row>
    <row r="32" spans="1:15" s="44" customFormat="1" ht="30" customHeight="1">
      <c r="A32" s="54" t="s">
        <v>28</v>
      </c>
      <c r="B32" s="72">
        <v>14320.811999999998</v>
      </c>
      <c r="C32" s="51"/>
      <c r="D32" s="41">
        <f t="shared" si="0"/>
        <v>2.148216428933694</v>
      </c>
      <c r="E32" s="42">
        <f t="shared" si="1"/>
        <v>6.557086563717268</v>
      </c>
      <c r="F32" s="50">
        <v>9173.027570999999</v>
      </c>
      <c r="G32" s="41">
        <f>F32/$F$11*100</f>
        <v>1.438718744427197</v>
      </c>
      <c r="H32" s="42">
        <f>F32/F$13*100</f>
        <v>4.577945559667069</v>
      </c>
      <c r="I32" s="50">
        <v>11375.281121000004</v>
      </c>
      <c r="J32" s="41">
        <f t="shared" si="4"/>
        <v>1.7063673336310468</v>
      </c>
      <c r="K32" s="42">
        <f t="shared" si="5"/>
        <v>5.30774254335573</v>
      </c>
      <c r="L32" s="41">
        <f t="shared" si="6"/>
        <v>-2945.5308789999945</v>
      </c>
      <c r="M32" s="43">
        <f t="shared" si="7"/>
        <v>-0.20568183417253116</v>
      </c>
      <c r="N32" s="41">
        <f>I32-F32</f>
        <v>2202.253550000005</v>
      </c>
      <c r="O32" s="43">
        <f>I32/F32-1</f>
        <v>0.2400792467867756</v>
      </c>
    </row>
    <row r="33" spans="1:15" s="44" customFormat="1" ht="17.25" customHeight="1">
      <c r="A33" s="53" t="s">
        <v>29</v>
      </c>
      <c r="B33" s="51"/>
      <c r="C33" s="51"/>
      <c r="D33" s="41">
        <f t="shared" si="0"/>
        <v>0</v>
      </c>
      <c r="E33" s="42">
        <f t="shared" si="1"/>
        <v>0</v>
      </c>
      <c r="F33" s="50"/>
      <c r="G33" s="41">
        <f t="shared" si="2"/>
        <v>0</v>
      </c>
      <c r="H33" s="42">
        <f t="shared" si="3"/>
        <v>0</v>
      </c>
      <c r="I33" s="98"/>
      <c r="J33" s="41">
        <f t="shared" si="4"/>
        <v>0</v>
      </c>
      <c r="K33" s="42">
        <f t="shared" si="5"/>
        <v>0</v>
      </c>
      <c r="L33" s="41">
        <f t="shared" si="6"/>
        <v>0</v>
      </c>
      <c r="M33" s="43"/>
      <c r="N33" s="41">
        <f t="shared" si="8"/>
        <v>0</v>
      </c>
      <c r="O33" s="43"/>
    </row>
    <row r="34" spans="1:15" ht="16.5" customHeight="1">
      <c r="A34" s="53" t="s">
        <v>30</v>
      </c>
      <c r="B34" s="51">
        <v>0</v>
      </c>
      <c r="C34" s="51"/>
      <c r="D34" s="41">
        <f t="shared" si="0"/>
        <v>0</v>
      </c>
      <c r="E34" s="42">
        <f t="shared" si="1"/>
        <v>0</v>
      </c>
      <c r="F34" s="55">
        <v>-365.247333</v>
      </c>
      <c r="G34" s="41">
        <f t="shared" si="2"/>
        <v>-0.05728623186530509</v>
      </c>
      <c r="H34" s="42">
        <f t="shared" si="3"/>
        <v>-0.18228250088049253</v>
      </c>
      <c r="I34" s="98">
        <v>272.724245</v>
      </c>
      <c r="J34" s="41">
        <f t="shared" si="4"/>
        <v>0.04091043885483155</v>
      </c>
      <c r="K34" s="42">
        <f t="shared" si="5"/>
        <v>0.12725400474883533</v>
      </c>
      <c r="L34" s="41">
        <f t="shared" si="6"/>
        <v>272.724245</v>
      </c>
      <c r="M34" s="56"/>
      <c r="N34" s="41">
        <f t="shared" si="8"/>
        <v>637.971578</v>
      </c>
      <c r="O34" s="43">
        <f t="shared" si="9"/>
        <v>-1.7466837410144758</v>
      </c>
    </row>
    <row r="35" spans="1:17" ht="48.75" customHeight="1">
      <c r="A35" s="54" t="s">
        <v>53</v>
      </c>
      <c r="B35" s="51"/>
      <c r="C35" s="51"/>
      <c r="D35" s="41"/>
      <c r="E35" s="42"/>
      <c r="F35" s="55"/>
      <c r="G35" s="41"/>
      <c r="H35" s="42"/>
      <c r="I35" s="98">
        <v>1524.894962</v>
      </c>
      <c r="J35" s="55">
        <f t="shared" si="4"/>
        <v>0.22874432048731747</v>
      </c>
      <c r="K35" s="99">
        <f>I35/I$13*100</f>
        <v>0.7115208650988221</v>
      </c>
      <c r="L35" s="55">
        <f>I35-B35</f>
        <v>1524.894962</v>
      </c>
      <c r="M35" s="56"/>
      <c r="N35" s="55">
        <f>I35-F35</f>
        <v>1524.894962</v>
      </c>
      <c r="O35" s="43"/>
      <c r="Q35" s="41"/>
    </row>
    <row r="36" spans="1:15" ht="48.75" customHeight="1">
      <c r="A36" s="87" t="s">
        <v>54</v>
      </c>
      <c r="B36" s="51"/>
      <c r="C36" s="51"/>
      <c r="D36" s="41"/>
      <c r="E36" s="42"/>
      <c r="F36" s="55"/>
      <c r="G36" s="41"/>
      <c r="H36" s="42"/>
      <c r="I36" s="98">
        <v>27.15</v>
      </c>
      <c r="J36" s="55">
        <f t="shared" si="4"/>
        <v>0.004072679401527637</v>
      </c>
      <c r="K36" s="99">
        <f>I36/I$13*100</f>
        <v>0.012668276811732961</v>
      </c>
      <c r="L36" s="55">
        <f>I36-B36</f>
        <v>27.15</v>
      </c>
      <c r="M36" s="56"/>
      <c r="N36" s="55">
        <f>I36-F36</f>
        <v>27.15</v>
      </c>
      <c r="O36" s="43"/>
    </row>
    <row r="37" spans="1:15" ht="12.75" customHeight="1">
      <c r="A37" s="57"/>
      <c r="B37" s="58"/>
      <c r="C37" s="58"/>
      <c r="D37" s="58"/>
      <c r="E37" s="59"/>
      <c r="F37" s="38"/>
      <c r="G37" s="36"/>
      <c r="H37" s="37"/>
      <c r="I37" s="98">
        <v>0</v>
      </c>
      <c r="J37" s="41"/>
      <c r="K37" s="42"/>
      <c r="L37" s="41"/>
      <c r="M37" s="42"/>
      <c r="N37" s="41"/>
      <c r="O37" s="61"/>
    </row>
    <row r="38" spans="1:15" s="44" customFormat="1" ht="33" customHeight="1">
      <c r="A38" s="113" t="s">
        <v>31</v>
      </c>
      <c r="B38" s="119">
        <f>B39+B53+B54+B55+B56</f>
        <v>233115.35599999997</v>
      </c>
      <c r="C38" s="119"/>
      <c r="D38" s="115">
        <f aca="true" t="shared" si="10" ref="D38:D57">B38/$B$11*100</f>
        <v>34.968843777568395</v>
      </c>
      <c r="E38" s="116">
        <f aca="true" t="shared" si="11" ref="E38:E57">B38/$B$38*100</f>
        <v>100</v>
      </c>
      <c r="F38" s="120">
        <f>F39+F53+F54+F55+F56</f>
        <v>216168.33769390002</v>
      </c>
      <c r="G38" s="115">
        <f aca="true" t="shared" si="12" ref="G38:G57">F38/$F$11*100</f>
        <v>33.90433932359563</v>
      </c>
      <c r="H38" s="116">
        <f aca="true" t="shared" si="13" ref="H38:H57">F38/F$38*100</f>
        <v>100</v>
      </c>
      <c r="I38" s="120">
        <f>I39+I53+I54+I55+I56</f>
        <v>225808.06306951863</v>
      </c>
      <c r="J38" s="115">
        <f>I38/$I$11*100</f>
        <v>33.8727015529312</v>
      </c>
      <c r="K38" s="116">
        <f aca="true" t="shared" si="14" ref="K38:K57">I38/I$38*100</f>
        <v>100</v>
      </c>
      <c r="L38" s="115">
        <f aca="true" t="shared" si="15" ref="L38:L57">I38-B38</f>
        <v>-7307.292930481344</v>
      </c>
      <c r="M38" s="118">
        <f aca="true" t="shared" si="16" ref="M38:M53">I38/B38-1</f>
        <v>-0.03134625301338512</v>
      </c>
      <c r="N38" s="115">
        <f aca="true" t="shared" si="17" ref="N38:N57">I38-F38</f>
        <v>9639.725375618611</v>
      </c>
      <c r="O38" s="118">
        <f aca="true" t="shared" si="18" ref="O38:O51">I38/F38-1</f>
        <v>0.04459360458823869</v>
      </c>
    </row>
    <row r="39" spans="1:15" s="44" customFormat="1" ht="19.5" customHeight="1">
      <c r="A39" s="88" t="s">
        <v>32</v>
      </c>
      <c r="B39" s="62">
        <f>B40+B41+B42+B43+B44+B51+B52</f>
        <v>216752.12199999997</v>
      </c>
      <c r="C39" s="62"/>
      <c r="D39" s="41">
        <f t="shared" si="10"/>
        <v>32.51425055273684</v>
      </c>
      <c r="E39" s="42">
        <f t="shared" si="11"/>
        <v>92.98062801148114</v>
      </c>
      <c r="F39" s="60">
        <f>F40+F41+F42+F43+F44+F51+F52</f>
        <v>199117.34223190002</v>
      </c>
      <c r="G39" s="41">
        <f t="shared" si="12"/>
        <v>31.23002197390427</v>
      </c>
      <c r="H39" s="42">
        <f t="shared" si="13"/>
        <v>92.11216793176037</v>
      </c>
      <c r="I39" s="60">
        <f>I40+I41+I42+I43+I44+I51</f>
        <v>209512.20040222863</v>
      </c>
      <c r="J39" s="41">
        <f aca="true" t="shared" si="19" ref="J39:J57">I39/$I$11*100</f>
        <v>31.428214473181836</v>
      </c>
      <c r="K39" s="42">
        <f t="shared" si="14"/>
        <v>92.7833123203076</v>
      </c>
      <c r="L39" s="41">
        <f t="shared" si="15"/>
        <v>-7239.921597771347</v>
      </c>
      <c r="M39" s="43">
        <f t="shared" si="16"/>
        <v>-0.033401848761468345</v>
      </c>
      <c r="N39" s="41">
        <f t="shared" si="17"/>
        <v>10394.858170328604</v>
      </c>
      <c r="O39" s="43">
        <f t="shared" si="18"/>
        <v>0.05220468520628563</v>
      </c>
    </row>
    <row r="40" spans="1:15" ht="19.5" customHeight="1">
      <c r="A40" s="89" t="s">
        <v>33</v>
      </c>
      <c r="B40" s="41">
        <v>50482.125</v>
      </c>
      <c r="C40" s="41"/>
      <c r="D40" s="41">
        <f t="shared" si="10"/>
        <v>7.57265232533493</v>
      </c>
      <c r="E40" s="42">
        <f t="shared" si="11"/>
        <v>21.655426680685938</v>
      </c>
      <c r="F40" s="60">
        <v>46240.9880469</v>
      </c>
      <c r="G40" s="41">
        <f t="shared" si="12"/>
        <v>7.252542930780318</v>
      </c>
      <c r="H40" s="42">
        <f t="shared" si="13"/>
        <v>21.391193798408366</v>
      </c>
      <c r="I40" s="60">
        <v>50400.122521000005</v>
      </c>
      <c r="J40" s="41">
        <f t="shared" si="19"/>
        <v>7.560351411629683</v>
      </c>
      <c r="K40" s="42">
        <f t="shared" si="14"/>
        <v>22.319894974469324</v>
      </c>
      <c r="L40" s="41">
        <f t="shared" si="15"/>
        <v>-82.00247899999522</v>
      </c>
      <c r="M40" s="43">
        <f t="shared" si="16"/>
        <v>-0.0016243864338119085</v>
      </c>
      <c r="N40" s="41">
        <f t="shared" si="17"/>
        <v>4159.134474100007</v>
      </c>
      <c r="O40" s="43">
        <f t="shared" si="18"/>
        <v>0.0899447578819379</v>
      </c>
    </row>
    <row r="41" spans="1:15" ht="17.25" customHeight="1">
      <c r="A41" s="89" t="s">
        <v>34</v>
      </c>
      <c r="B41" s="41">
        <v>41842.27</v>
      </c>
      <c r="C41" s="41"/>
      <c r="D41" s="41">
        <f t="shared" si="10"/>
        <v>6.276616984978188</v>
      </c>
      <c r="E41" s="42">
        <f t="shared" si="11"/>
        <v>17.949169337433098</v>
      </c>
      <c r="F41" s="60">
        <v>38538.559731</v>
      </c>
      <c r="G41" s="41">
        <f t="shared" si="12"/>
        <v>6.044476356258502</v>
      </c>
      <c r="H41" s="42">
        <f t="shared" si="13"/>
        <v>17.828031682221475</v>
      </c>
      <c r="I41" s="60">
        <v>39538.027730999995</v>
      </c>
      <c r="J41" s="41">
        <f t="shared" si="19"/>
        <v>5.930965418676692</v>
      </c>
      <c r="K41" s="42">
        <f t="shared" si="14"/>
        <v>17.509573038951924</v>
      </c>
      <c r="L41" s="41">
        <f t="shared" si="15"/>
        <v>-2304.242269000002</v>
      </c>
      <c r="M41" s="43">
        <f t="shared" si="16"/>
        <v>-0.05506972420473366</v>
      </c>
      <c r="N41" s="41">
        <f t="shared" si="17"/>
        <v>999.4679999999935</v>
      </c>
      <c r="O41" s="43">
        <f t="shared" si="18"/>
        <v>0.025934233323100297</v>
      </c>
    </row>
    <row r="42" spans="1:15" ht="19.5" customHeight="1">
      <c r="A42" s="89" t="s">
        <v>35</v>
      </c>
      <c r="B42" s="41">
        <v>9849.610999999997</v>
      </c>
      <c r="C42" s="41"/>
      <c r="D42" s="41">
        <f t="shared" si="10"/>
        <v>1.4775067341716397</v>
      </c>
      <c r="E42" s="42">
        <f t="shared" si="11"/>
        <v>4.2252089991017145</v>
      </c>
      <c r="F42" s="60">
        <v>10755.458965</v>
      </c>
      <c r="G42" s="41">
        <f t="shared" si="12"/>
        <v>1.6869109242387386</v>
      </c>
      <c r="H42" s="42">
        <f t="shared" si="13"/>
        <v>4.975501537246407</v>
      </c>
      <c r="I42" s="60">
        <v>10201.708297728612</v>
      </c>
      <c r="J42" s="41">
        <f t="shared" si="19"/>
        <v>1.5303236554163129</v>
      </c>
      <c r="K42" s="42">
        <f t="shared" si="14"/>
        <v>4.517867147457818</v>
      </c>
      <c r="L42" s="41">
        <f t="shared" si="15"/>
        <v>352.09729772861465</v>
      </c>
      <c r="M42" s="43">
        <f t="shared" si="16"/>
        <v>0.03574733029848742</v>
      </c>
      <c r="N42" s="41">
        <f t="shared" si="17"/>
        <v>-553.750667271388</v>
      </c>
      <c r="O42" s="43">
        <f t="shared" si="18"/>
        <v>-0.0514855450681726</v>
      </c>
    </row>
    <row r="43" spans="1:15" ht="19.5" customHeight="1">
      <c r="A43" s="89" t="s">
        <v>36</v>
      </c>
      <c r="B43" s="41">
        <v>5719.954</v>
      </c>
      <c r="C43" s="41"/>
      <c r="D43" s="41">
        <f t="shared" si="10"/>
        <v>0.8580308962609803</v>
      </c>
      <c r="E43" s="42">
        <f t="shared" si="11"/>
        <v>2.4537010766463623</v>
      </c>
      <c r="F43" s="60">
        <v>5154.257347000001</v>
      </c>
      <c r="G43" s="41">
        <f t="shared" si="12"/>
        <v>0.808405578347356</v>
      </c>
      <c r="H43" s="42">
        <f t="shared" si="13"/>
        <v>2.384372013952646</v>
      </c>
      <c r="I43" s="60">
        <v>6108.225128</v>
      </c>
      <c r="J43" s="41">
        <f t="shared" si="19"/>
        <v>0.9162741310754738</v>
      </c>
      <c r="K43" s="42">
        <f t="shared" si="14"/>
        <v>2.7050518236452366</v>
      </c>
      <c r="L43" s="41">
        <f t="shared" si="15"/>
        <v>388.2711280000003</v>
      </c>
      <c r="M43" s="43">
        <f t="shared" si="16"/>
        <v>0.0678801137211944</v>
      </c>
      <c r="N43" s="41">
        <f t="shared" si="17"/>
        <v>953.9677809999994</v>
      </c>
      <c r="O43" s="43">
        <f t="shared" si="18"/>
        <v>0.18508345951240668</v>
      </c>
    </row>
    <row r="44" spans="1:15" s="44" customFormat="1" ht="19.5" customHeight="1">
      <c r="A44" s="89" t="s">
        <v>37</v>
      </c>
      <c r="B44" s="62">
        <f>B45+B46+B47+B48+B49+B50</f>
        <v>108278.56599999999</v>
      </c>
      <c r="C44" s="62"/>
      <c r="D44" s="41">
        <f t="shared" si="10"/>
        <v>16.24250038214183</v>
      </c>
      <c r="E44" s="42">
        <f t="shared" si="11"/>
        <v>46.44849136407814</v>
      </c>
      <c r="F44" s="60">
        <f>F45+F46+F47+F48+F50</f>
        <v>97517.526129</v>
      </c>
      <c r="G44" s="41">
        <f t="shared" si="12"/>
        <v>15.294873112069629</v>
      </c>
      <c r="H44" s="42">
        <f t="shared" si="13"/>
        <v>45.11184531894183</v>
      </c>
      <c r="I44" s="60">
        <f>I45+I46+I47+I48+I50+I49</f>
        <v>102672.4290185</v>
      </c>
      <c r="J44" s="41">
        <f t="shared" si="19"/>
        <v>15.401542790734931</v>
      </c>
      <c r="K44" s="42">
        <f t="shared" si="14"/>
        <v>45.468894078813584</v>
      </c>
      <c r="L44" s="41">
        <f t="shared" si="15"/>
        <v>-5606.1369814999925</v>
      </c>
      <c r="M44" s="43">
        <f t="shared" si="16"/>
        <v>-0.051775131391193274</v>
      </c>
      <c r="N44" s="41">
        <f t="shared" si="17"/>
        <v>5154.902889499994</v>
      </c>
      <c r="O44" s="43">
        <f t="shared" si="18"/>
        <v>0.05286129677531903</v>
      </c>
    </row>
    <row r="45" spans="1:15" ht="31.5" customHeight="1">
      <c r="A45" s="90" t="s">
        <v>38</v>
      </c>
      <c r="B45" s="46">
        <v>1785.820999999989</v>
      </c>
      <c r="C45" s="46"/>
      <c r="D45" s="46">
        <f t="shared" si="10"/>
        <v>0.26788495033206045</v>
      </c>
      <c r="E45" s="47">
        <f t="shared" si="11"/>
        <v>0.7660675086543802</v>
      </c>
      <c r="F45" s="63">
        <v>1012.5376539999997</v>
      </c>
      <c r="G45" s="46">
        <f t="shared" si="12"/>
        <v>0.15880873473591126</v>
      </c>
      <c r="H45" s="47">
        <f t="shared" si="13"/>
        <v>0.4684023871404236</v>
      </c>
      <c r="I45" s="63">
        <v>502.67010650000157</v>
      </c>
      <c r="J45" s="46">
        <f t="shared" si="19"/>
        <v>0.07540383751404273</v>
      </c>
      <c r="K45" s="47">
        <f t="shared" si="14"/>
        <v>0.22260945852285466</v>
      </c>
      <c r="L45" s="46">
        <f t="shared" si="15"/>
        <v>-1283.1508934999874</v>
      </c>
      <c r="M45" s="48">
        <f t="shared" si="16"/>
        <v>-0.7185215615114815</v>
      </c>
      <c r="N45" s="46">
        <f t="shared" si="17"/>
        <v>-509.8675474999982</v>
      </c>
      <c r="O45" s="48">
        <f t="shared" si="18"/>
        <v>-0.5035541596757234</v>
      </c>
    </row>
    <row r="46" spans="1:15" ht="15.75" customHeight="1">
      <c r="A46" s="90" t="s">
        <v>39</v>
      </c>
      <c r="B46" s="46">
        <v>12491.447</v>
      </c>
      <c r="C46" s="46"/>
      <c r="D46" s="46">
        <f t="shared" si="10"/>
        <v>1.8737995908719778</v>
      </c>
      <c r="E46" s="47">
        <f t="shared" si="11"/>
        <v>5.358483119404627</v>
      </c>
      <c r="F46" s="63">
        <v>10692.904607999999</v>
      </c>
      <c r="G46" s="46">
        <f t="shared" si="12"/>
        <v>1.6770997549966427</v>
      </c>
      <c r="H46" s="47">
        <f t="shared" si="13"/>
        <v>4.946563739200988</v>
      </c>
      <c r="I46" s="63">
        <v>11833.986893</v>
      </c>
      <c r="J46" s="46">
        <f t="shared" si="19"/>
        <v>1.7751762304629517</v>
      </c>
      <c r="K46" s="47">
        <f t="shared" si="14"/>
        <v>5.240728223844123</v>
      </c>
      <c r="L46" s="46">
        <f t="shared" si="15"/>
        <v>-657.4601070000008</v>
      </c>
      <c r="M46" s="48">
        <f t="shared" si="16"/>
        <v>-0.05263282204215414</v>
      </c>
      <c r="N46" s="46">
        <f t="shared" si="17"/>
        <v>1141.0822850000004</v>
      </c>
      <c r="O46" s="48">
        <f t="shared" si="18"/>
        <v>0.10671396845215364</v>
      </c>
    </row>
    <row r="47" spans="1:15" ht="28.5" customHeight="1">
      <c r="A47" s="90" t="s">
        <v>40</v>
      </c>
      <c r="B47" s="46">
        <v>18170.382</v>
      </c>
      <c r="C47" s="46"/>
      <c r="D47" s="46">
        <f t="shared" si="10"/>
        <v>2.725677366087976</v>
      </c>
      <c r="E47" s="47">
        <f t="shared" si="11"/>
        <v>7.7945881866315165</v>
      </c>
      <c r="F47" s="63">
        <v>14210.314920999992</v>
      </c>
      <c r="G47" s="46">
        <f t="shared" si="12"/>
        <v>2.2287784793856664</v>
      </c>
      <c r="H47" s="47">
        <f t="shared" si="13"/>
        <v>6.573726324861768</v>
      </c>
      <c r="I47" s="63">
        <v>14820.219394</v>
      </c>
      <c r="J47" s="46">
        <f t="shared" si="19"/>
        <v>2.2231308380134145</v>
      </c>
      <c r="K47" s="47">
        <f t="shared" si="14"/>
        <v>6.563193179438132</v>
      </c>
      <c r="L47" s="46">
        <f t="shared" si="15"/>
        <v>-3350.1626060000017</v>
      </c>
      <c r="M47" s="48">
        <f t="shared" si="16"/>
        <v>-0.18437491330672084</v>
      </c>
      <c r="N47" s="46">
        <f t="shared" si="17"/>
        <v>609.9044730000078</v>
      </c>
      <c r="O47" s="48">
        <f t="shared" si="18"/>
        <v>0.0429198421281074</v>
      </c>
    </row>
    <row r="48" spans="1:15" ht="17.25" customHeight="1">
      <c r="A48" s="90" t="s">
        <v>41</v>
      </c>
      <c r="B48" s="46">
        <v>71598.878</v>
      </c>
      <c r="C48" s="46"/>
      <c r="D48" s="46">
        <f t="shared" si="10"/>
        <v>10.740304810426899</v>
      </c>
      <c r="E48" s="47">
        <f t="shared" si="11"/>
        <v>30.713926027249787</v>
      </c>
      <c r="F48" s="63">
        <v>68388.511431</v>
      </c>
      <c r="G48" s="46">
        <f t="shared" si="12"/>
        <v>10.726211443026017</v>
      </c>
      <c r="H48" s="47">
        <f t="shared" si="13"/>
        <v>31.636692107907088</v>
      </c>
      <c r="I48" s="63">
        <v>71192.571783</v>
      </c>
      <c r="J48" s="46">
        <f t="shared" si="19"/>
        <v>10.679356193090307</v>
      </c>
      <c r="K48" s="47">
        <f t="shared" si="14"/>
        <v>31.527913935067158</v>
      </c>
      <c r="L48" s="46">
        <f t="shared" si="15"/>
        <v>-406.3062169999903</v>
      </c>
      <c r="M48" s="48">
        <f t="shared" si="16"/>
        <v>-0.00567475676085305</v>
      </c>
      <c r="N48" s="46">
        <f t="shared" si="17"/>
        <v>2804.0603520000004</v>
      </c>
      <c r="O48" s="48">
        <f>I48/F48-1</f>
        <v>0.041001921131579744</v>
      </c>
    </row>
    <row r="49" spans="1:15" ht="33" customHeight="1">
      <c r="A49" s="91" t="s">
        <v>52</v>
      </c>
      <c r="B49" s="46">
        <v>64.454</v>
      </c>
      <c r="C49" s="46"/>
      <c r="D49" s="46">
        <f>B49/$B$11*100</f>
        <v>0.00966852589856583</v>
      </c>
      <c r="E49" s="47">
        <f>B49/$B$38*100</f>
        <v>0.027648972210994115</v>
      </c>
      <c r="F49" s="63"/>
      <c r="G49" s="46"/>
      <c r="H49" s="47"/>
      <c r="I49" s="96">
        <v>31.942325</v>
      </c>
      <c r="J49" s="46">
        <f t="shared" si="19"/>
        <v>0.004791559818209992</v>
      </c>
      <c r="K49" s="47">
        <f>I49/I$38*100</f>
        <v>0.014145785835010702</v>
      </c>
      <c r="L49" s="46">
        <f>I49-B49</f>
        <v>-32.511675</v>
      </c>
      <c r="M49" s="48">
        <f>I49/B49-1</f>
        <v>-0.5044167157973127</v>
      </c>
      <c r="N49" s="46">
        <f>I49-F49</f>
        <v>31.942325</v>
      </c>
      <c r="O49" s="48"/>
    </row>
    <row r="50" spans="1:15" ht="19.5" customHeight="1">
      <c r="A50" s="91" t="s">
        <v>42</v>
      </c>
      <c r="B50" s="73">
        <v>4167.583999999999</v>
      </c>
      <c r="C50" s="46"/>
      <c r="D50" s="46">
        <f t="shared" si="10"/>
        <v>0.6251651385243518</v>
      </c>
      <c r="E50" s="47">
        <f t="shared" si="11"/>
        <v>1.7877775499268265</v>
      </c>
      <c r="F50" s="63">
        <v>3213.257515</v>
      </c>
      <c r="G50" s="46">
        <f t="shared" si="12"/>
        <v>0.5039746999253901</v>
      </c>
      <c r="H50" s="47">
        <f t="shared" si="13"/>
        <v>1.4864607598315605</v>
      </c>
      <c r="I50" s="63">
        <v>4291.038517</v>
      </c>
      <c r="J50" s="46">
        <f t="shared" si="19"/>
        <v>0.6436841318360074</v>
      </c>
      <c r="K50" s="47">
        <f t="shared" si="14"/>
        <v>1.900303496106308</v>
      </c>
      <c r="L50" s="46">
        <f t="shared" si="15"/>
        <v>123.45451700000103</v>
      </c>
      <c r="M50" s="48">
        <f t="shared" si="16"/>
        <v>0.029622562376667494</v>
      </c>
      <c r="N50" s="46">
        <f t="shared" si="17"/>
        <v>1077.7810020000002</v>
      </c>
      <c r="O50" s="48">
        <f t="shared" si="18"/>
        <v>0.33541693965352803</v>
      </c>
    </row>
    <row r="51" spans="1:17" ht="31.5" customHeight="1">
      <c r="A51" s="89" t="s">
        <v>43</v>
      </c>
      <c r="B51" s="64">
        <v>561.7639999999999</v>
      </c>
      <c r="C51" s="64"/>
      <c r="D51" s="64">
        <f t="shared" si="10"/>
        <v>0.08426831201914442</v>
      </c>
      <c r="E51" s="42">
        <f t="shared" si="11"/>
        <v>0.24098112180992487</v>
      </c>
      <c r="F51" s="60">
        <v>910.5520130000002</v>
      </c>
      <c r="G51" s="64">
        <f t="shared" si="12"/>
        <v>0.14281307220972453</v>
      </c>
      <c r="H51" s="42">
        <f t="shared" si="13"/>
        <v>0.42122358098962925</v>
      </c>
      <c r="I51" s="60">
        <v>591.6877060000002</v>
      </c>
      <c r="J51" s="41">
        <f t="shared" si="19"/>
        <v>0.08875706564874185</v>
      </c>
      <c r="K51" s="42">
        <f t="shared" si="14"/>
        <v>0.26203125696970336</v>
      </c>
      <c r="L51" s="41">
        <f t="shared" si="15"/>
        <v>29.923706000000266</v>
      </c>
      <c r="M51" s="43">
        <f t="shared" si="16"/>
        <v>0.053267396985211324</v>
      </c>
      <c r="N51" s="41">
        <f t="shared" si="17"/>
        <v>-318.86430700000005</v>
      </c>
      <c r="O51" s="43">
        <f t="shared" si="18"/>
        <v>-0.3501879106822643</v>
      </c>
      <c r="Q51" s="74"/>
    </row>
    <row r="52" spans="1:15" ht="15" customHeight="1">
      <c r="A52" s="92" t="s">
        <v>44</v>
      </c>
      <c r="B52" s="64">
        <v>17.831999999999994</v>
      </c>
      <c r="C52" s="64"/>
      <c r="D52" s="41">
        <f t="shared" si="10"/>
        <v>0.0026749178301304164</v>
      </c>
      <c r="E52" s="42">
        <f t="shared" si="11"/>
        <v>0.007649431725982048</v>
      </c>
      <c r="F52" s="63"/>
      <c r="G52" s="46">
        <f t="shared" si="12"/>
        <v>0</v>
      </c>
      <c r="H52" s="42">
        <f t="shared" si="13"/>
        <v>0</v>
      </c>
      <c r="I52" s="63"/>
      <c r="J52" s="46">
        <f t="shared" si="19"/>
        <v>0</v>
      </c>
      <c r="K52" s="42">
        <f t="shared" si="14"/>
        <v>0</v>
      </c>
      <c r="L52" s="41"/>
      <c r="M52" s="43"/>
      <c r="N52" s="41">
        <f t="shared" si="17"/>
        <v>0</v>
      </c>
      <c r="O52" s="43"/>
    </row>
    <row r="53" spans="1:15" s="44" customFormat="1" ht="19.5" customHeight="1">
      <c r="A53" s="93" t="s">
        <v>45</v>
      </c>
      <c r="B53" s="64">
        <v>16363.233999999999</v>
      </c>
      <c r="C53" s="64"/>
      <c r="D53" s="41">
        <f t="shared" si="10"/>
        <v>2.4545932248315534</v>
      </c>
      <c r="E53" s="42">
        <f t="shared" si="11"/>
        <v>7.019371988518852</v>
      </c>
      <c r="F53" s="60">
        <v>17975.114352</v>
      </c>
      <c r="G53" s="41">
        <f t="shared" si="12"/>
        <v>2.8192582820968752</v>
      </c>
      <c r="H53" s="42">
        <f t="shared" si="13"/>
        <v>8.315331719603279</v>
      </c>
      <c r="I53" s="60">
        <v>17246.199792999996</v>
      </c>
      <c r="J53" s="41">
        <f t="shared" si="19"/>
        <v>2.587043928235038</v>
      </c>
      <c r="K53" s="42">
        <f t="shared" si="14"/>
        <v>7.637548260484603</v>
      </c>
      <c r="L53" s="41">
        <f t="shared" si="15"/>
        <v>882.9657929999976</v>
      </c>
      <c r="M53" s="43">
        <f t="shared" si="16"/>
        <v>0.05396034750832257</v>
      </c>
      <c r="N53" s="41">
        <f t="shared" si="17"/>
        <v>-728.9145590000044</v>
      </c>
      <c r="O53" s="43">
        <f>I53/F53-1</f>
        <v>-0.04055131693328573</v>
      </c>
    </row>
    <row r="54" spans="1:15" ht="18" customHeight="1">
      <c r="A54" s="93" t="s">
        <v>29</v>
      </c>
      <c r="B54" s="64"/>
      <c r="C54" s="64"/>
      <c r="D54" s="41">
        <f t="shared" si="10"/>
        <v>0</v>
      </c>
      <c r="E54" s="42">
        <f t="shared" si="11"/>
        <v>0</v>
      </c>
      <c r="F54" s="60">
        <v>0</v>
      </c>
      <c r="G54" s="41">
        <f t="shared" si="12"/>
        <v>0</v>
      </c>
      <c r="H54" s="42">
        <f t="shared" si="13"/>
        <v>0</v>
      </c>
      <c r="I54" s="60">
        <v>0</v>
      </c>
      <c r="J54" s="41">
        <f t="shared" si="19"/>
        <v>0</v>
      </c>
      <c r="K54" s="42">
        <f t="shared" si="14"/>
        <v>0</v>
      </c>
      <c r="L54" s="41">
        <f t="shared" si="15"/>
        <v>0</v>
      </c>
      <c r="M54" s="43"/>
      <c r="N54" s="41">
        <f t="shared" si="17"/>
        <v>0</v>
      </c>
      <c r="O54" s="43"/>
    </row>
    <row r="55" spans="1:15" s="44" customFormat="1" ht="33" customHeight="1">
      <c r="A55" s="94" t="s">
        <v>46</v>
      </c>
      <c r="B55" s="64">
        <v>0</v>
      </c>
      <c r="C55" s="64"/>
      <c r="D55" s="41">
        <f t="shared" si="10"/>
        <v>0</v>
      </c>
      <c r="E55" s="42">
        <f t="shared" si="11"/>
        <v>0</v>
      </c>
      <c r="F55" s="60">
        <v>-924.1188899999999</v>
      </c>
      <c r="G55" s="41">
        <f t="shared" si="12"/>
        <v>-0.144940932405517</v>
      </c>
      <c r="H55" s="42">
        <f t="shared" si="13"/>
        <v>-0.42749965136364054</v>
      </c>
      <c r="I55" s="60">
        <v>-950.33712571</v>
      </c>
      <c r="J55" s="41">
        <f t="shared" si="19"/>
        <v>-0.1425568484856758</v>
      </c>
      <c r="K55" s="42">
        <f t="shared" si="14"/>
        <v>-0.42086058079220295</v>
      </c>
      <c r="L55" s="41">
        <f t="shared" si="15"/>
        <v>-950.33712571</v>
      </c>
      <c r="M55" s="43"/>
      <c r="N55" s="41">
        <f t="shared" si="17"/>
        <v>-26.218235710000158</v>
      </c>
      <c r="O55" s="43">
        <f>I55/F55-1</f>
        <v>0.028371063500282068</v>
      </c>
    </row>
    <row r="56" spans="1:15" s="44" customFormat="1" ht="15.75">
      <c r="A56" s="95"/>
      <c r="B56" s="62">
        <v>0</v>
      </c>
      <c r="C56" s="62"/>
      <c r="D56" s="41"/>
      <c r="E56" s="42"/>
      <c r="F56" s="65">
        <v>0</v>
      </c>
      <c r="G56" s="41"/>
      <c r="H56" s="42"/>
      <c r="I56" s="60"/>
      <c r="J56" s="41"/>
      <c r="K56" s="42"/>
      <c r="L56" s="41"/>
      <c r="M56" s="43"/>
      <c r="N56" s="41"/>
      <c r="O56" s="43"/>
    </row>
    <row r="57" spans="1:15" s="30" customFormat="1" ht="21" customHeight="1" thickBot="1">
      <c r="A57" s="121" t="s">
        <v>47</v>
      </c>
      <c r="B57" s="122">
        <f>B13-B38</f>
        <v>-14713.297999999922</v>
      </c>
      <c r="C57" s="122"/>
      <c r="D57" s="122">
        <f t="shared" si="10"/>
        <v>-2.2070919223991696</v>
      </c>
      <c r="E57" s="123">
        <f t="shared" si="11"/>
        <v>-6.311595363112812</v>
      </c>
      <c r="F57" s="124">
        <f>F13-F38</f>
        <v>-15794.011449900136</v>
      </c>
      <c r="G57" s="122">
        <f t="shared" si="12"/>
        <v>-2.477169085865064</v>
      </c>
      <c r="H57" s="123">
        <f t="shared" si="13"/>
        <v>-7.306348199922259</v>
      </c>
      <c r="I57" s="125">
        <f>I13-I38</f>
        <v>-11493.20080779004</v>
      </c>
      <c r="J57" s="126">
        <f t="shared" si="19"/>
        <v>-1.724056065838206</v>
      </c>
      <c r="K57" s="127">
        <f t="shared" si="14"/>
        <v>-5.0898097488448295</v>
      </c>
      <c r="L57" s="122">
        <f t="shared" si="15"/>
        <v>3220.0971922098834</v>
      </c>
      <c r="M57" s="128">
        <f>I57/B57-1</f>
        <v>-0.2188562477433612</v>
      </c>
      <c r="N57" s="122">
        <f t="shared" si="17"/>
        <v>4300.8106421100965</v>
      </c>
      <c r="O57" s="128">
        <f>I57/F57-1</f>
        <v>-0.272306415362089</v>
      </c>
    </row>
    <row r="58" spans="1:14" ht="19.5" customHeight="1">
      <c r="A58" s="66"/>
      <c r="B58" s="66"/>
      <c r="C58" s="66"/>
      <c r="D58" s="66"/>
      <c r="E58" s="66"/>
      <c r="F58" s="66"/>
      <c r="G58" s="66"/>
      <c r="H58" s="66"/>
      <c r="I58" s="67"/>
      <c r="J58" s="67"/>
      <c r="K58" s="67"/>
      <c r="L58" s="67"/>
      <c r="M58" s="68"/>
      <c r="N58" s="67"/>
    </row>
    <row r="59" spans="1:14" ht="19.5" customHeight="1">
      <c r="A59" s="66"/>
      <c r="I59" s="67"/>
      <c r="J59" s="67"/>
      <c r="K59" s="67"/>
      <c r="L59" s="67"/>
      <c r="M59" s="69"/>
      <c r="N59" s="67"/>
    </row>
    <row r="60" spans="9:15" ht="19.5" customHeight="1">
      <c r="I60" s="67"/>
      <c r="J60" s="67"/>
      <c r="K60" s="67"/>
      <c r="L60" s="67"/>
      <c r="M60" s="67"/>
      <c r="N60" s="67"/>
      <c r="O60" s="70"/>
    </row>
    <row r="61" spans="1:15" ht="19.5" customHeight="1" hidden="1">
      <c r="A61" s="1" t="s">
        <v>48</v>
      </c>
      <c r="B61" s="1">
        <f aca="true" t="shared" si="20" ref="B61:O61">B13-B16-B21-B28-B29-B32</f>
        <v>9004.560000000041</v>
      </c>
      <c r="D61" s="1">
        <f t="shared" si="20"/>
        <v>1.3507435002511894</v>
      </c>
      <c r="E61" s="1">
        <f t="shared" si="20"/>
        <v>4.122928182297633</v>
      </c>
      <c r="F61" s="1">
        <f>F13-F16-F21-F28-F29-F32</f>
        <v>5904.674533999976</v>
      </c>
      <c r="G61" s="1">
        <f t="shared" si="20"/>
        <v>0.9261027360982372</v>
      </c>
      <c r="H61" s="1">
        <f t="shared" si="20"/>
        <v>2.946821903126321</v>
      </c>
      <c r="I61" s="1">
        <f t="shared" si="20"/>
        <v>10222.949291999965</v>
      </c>
      <c r="J61" s="1">
        <f t="shared" si="20"/>
        <v>1.5335099449130654</v>
      </c>
      <c r="K61" s="1">
        <f t="shared" si="20"/>
        <v>4.770060827379928</v>
      </c>
      <c r="L61" s="1">
        <f t="shared" si="20"/>
        <v>1218.3892919999307</v>
      </c>
      <c r="M61" s="1">
        <f t="shared" si="20"/>
        <v>0.2163672708980664</v>
      </c>
      <c r="N61" s="1">
        <f t="shared" si="20"/>
        <v>4318.274758000003</v>
      </c>
      <c r="O61" s="1">
        <f t="shared" si="20"/>
        <v>-0.33106380350154474</v>
      </c>
    </row>
    <row r="62" spans="9:14" ht="19.5" customHeight="1">
      <c r="I62" s="67"/>
      <c r="J62" s="67"/>
      <c r="K62" s="67"/>
      <c r="L62" s="67"/>
      <c r="M62" s="67"/>
      <c r="N62" s="67"/>
    </row>
    <row r="63" spans="9:14" ht="19.5" customHeight="1">
      <c r="I63" s="67"/>
      <c r="J63" s="67"/>
      <c r="K63" s="67"/>
      <c r="L63" s="67"/>
      <c r="M63" s="67"/>
      <c r="N63" s="67"/>
    </row>
    <row r="64" spans="9:14" ht="19.5" customHeight="1">
      <c r="I64" s="67"/>
      <c r="J64" s="67"/>
      <c r="K64" s="67"/>
      <c r="L64" s="67"/>
      <c r="M64" s="67"/>
      <c r="N64" s="67"/>
    </row>
    <row r="65" spans="9:14" ht="19.5" customHeight="1">
      <c r="I65" s="67"/>
      <c r="J65" s="67"/>
      <c r="K65" s="67"/>
      <c r="L65" s="67"/>
      <c r="M65" s="67"/>
      <c r="N65" s="67"/>
    </row>
    <row r="66" spans="9:14" ht="19.5" customHeight="1">
      <c r="I66" s="67"/>
      <c r="J66" s="67"/>
      <c r="K66" s="67"/>
      <c r="L66" s="67"/>
      <c r="M66" s="67"/>
      <c r="N66" s="67"/>
    </row>
    <row r="67" spans="9:14" ht="19.5" customHeight="1">
      <c r="I67" s="67"/>
      <c r="J67" s="67"/>
      <c r="K67" s="67"/>
      <c r="L67" s="67"/>
      <c r="M67" s="67"/>
      <c r="N67" s="67"/>
    </row>
    <row r="68" spans="9:14" ht="19.5" customHeight="1">
      <c r="I68" s="67"/>
      <c r="J68" s="67"/>
      <c r="K68" s="67"/>
      <c r="L68" s="67"/>
      <c r="M68" s="67"/>
      <c r="N68" s="67"/>
    </row>
    <row r="69" spans="9:14" ht="17.25" customHeight="1">
      <c r="I69" s="67"/>
      <c r="J69" s="67"/>
      <c r="K69" s="67"/>
      <c r="L69" s="67"/>
      <c r="M69" s="67"/>
      <c r="N69" s="67"/>
    </row>
    <row r="70" spans="9:14" ht="19.5" customHeight="1">
      <c r="I70" s="67"/>
      <c r="J70" s="67"/>
      <c r="K70" s="67"/>
      <c r="L70" s="67"/>
      <c r="M70" s="67"/>
      <c r="N70" s="67"/>
    </row>
    <row r="71" spans="9:14" ht="19.5" customHeight="1">
      <c r="I71" s="67"/>
      <c r="J71" s="67"/>
      <c r="K71" s="67"/>
      <c r="L71" s="67"/>
      <c r="M71" s="67"/>
      <c r="N71" s="67"/>
    </row>
    <row r="72" spans="9:14" ht="19.5" customHeight="1">
      <c r="I72" s="67"/>
      <c r="J72" s="67"/>
      <c r="K72" s="67"/>
      <c r="L72" s="67"/>
      <c r="M72" s="67"/>
      <c r="N72" s="67"/>
    </row>
    <row r="73" spans="9:14" ht="19.5" customHeight="1">
      <c r="I73" s="67"/>
      <c r="J73" s="67"/>
      <c r="K73" s="67"/>
      <c r="L73" s="67"/>
      <c r="M73" s="67"/>
      <c r="N73" s="67"/>
    </row>
    <row r="74" spans="9:14" ht="19.5" customHeight="1">
      <c r="I74" s="67"/>
      <c r="J74" s="67"/>
      <c r="K74" s="67"/>
      <c r="L74" s="67"/>
      <c r="M74" s="67"/>
      <c r="N74" s="67"/>
    </row>
    <row r="75" spans="9:14" ht="19.5" customHeight="1">
      <c r="I75" s="67"/>
      <c r="J75" s="67"/>
      <c r="K75" s="67"/>
      <c r="L75" s="67"/>
      <c r="M75" s="67"/>
      <c r="N75" s="67"/>
    </row>
    <row r="76" spans="9:14" ht="19.5" customHeight="1">
      <c r="I76" s="67"/>
      <c r="J76" s="67"/>
      <c r="K76" s="67"/>
      <c r="L76" s="67"/>
      <c r="M76" s="67"/>
      <c r="N76" s="67"/>
    </row>
    <row r="77" spans="9:14" ht="19.5" customHeight="1">
      <c r="I77" s="67"/>
      <c r="J77" s="67"/>
      <c r="K77" s="67"/>
      <c r="L77" s="67"/>
      <c r="M77" s="67"/>
      <c r="N77" s="67"/>
    </row>
    <row r="78" spans="9:14" ht="19.5" customHeight="1">
      <c r="I78" s="67"/>
      <c r="J78" s="67"/>
      <c r="K78" s="67"/>
      <c r="L78" s="67"/>
      <c r="M78" s="67"/>
      <c r="N78" s="67"/>
    </row>
    <row r="79" spans="9:14" ht="19.5" customHeight="1">
      <c r="I79" s="67"/>
      <c r="J79" s="67"/>
      <c r="K79" s="67"/>
      <c r="L79" s="67"/>
      <c r="M79" s="67"/>
      <c r="N79" s="67"/>
    </row>
    <row r="80" spans="9:14" ht="19.5" customHeight="1">
      <c r="I80" s="67"/>
      <c r="J80" s="67"/>
      <c r="K80" s="67"/>
      <c r="L80" s="67"/>
      <c r="M80" s="67"/>
      <c r="N80" s="67"/>
    </row>
    <row r="81" spans="9:14" ht="19.5" customHeight="1">
      <c r="I81" s="67"/>
      <c r="J81" s="67"/>
      <c r="K81" s="67"/>
      <c r="L81" s="67"/>
      <c r="M81" s="67"/>
      <c r="N81" s="67"/>
    </row>
    <row r="82" spans="9:14" ht="19.5" customHeight="1">
      <c r="I82" s="67"/>
      <c r="J82" s="67"/>
      <c r="K82" s="67"/>
      <c r="L82" s="67"/>
      <c r="M82" s="67"/>
      <c r="N82" s="67"/>
    </row>
    <row r="83" spans="9:14" ht="19.5" customHeight="1">
      <c r="I83" s="67"/>
      <c r="J83" s="67"/>
      <c r="K83" s="67"/>
      <c r="L83" s="67"/>
      <c r="M83" s="67"/>
      <c r="N83" s="67"/>
    </row>
    <row r="84" spans="9:14" ht="19.5" customHeight="1">
      <c r="I84" s="67"/>
      <c r="J84" s="67"/>
      <c r="K84" s="67"/>
      <c r="L84" s="67"/>
      <c r="M84" s="67"/>
      <c r="N84" s="67"/>
    </row>
    <row r="85" spans="9:14" ht="19.5" customHeight="1">
      <c r="I85" s="67"/>
      <c r="J85" s="67"/>
      <c r="K85" s="67"/>
      <c r="L85" s="67"/>
      <c r="M85" s="67"/>
      <c r="N85" s="67"/>
    </row>
    <row r="86" spans="9:14" ht="19.5" customHeight="1">
      <c r="I86" s="67"/>
      <c r="J86" s="67"/>
      <c r="K86" s="67"/>
      <c r="L86" s="67"/>
      <c r="M86" s="67"/>
      <c r="N86" s="67"/>
    </row>
    <row r="87" spans="9:14" ht="19.5" customHeight="1">
      <c r="I87" s="67"/>
      <c r="J87" s="67"/>
      <c r="K87" s="67"/>
      <c r="L87" s="67"/>
      <c r="M87" s="67"/>
      <c r="N87" s="67"/>
    </row>
    <row r="88" spans="9:14" ht="19.5" customHeight="1">
      <c r="I88" s="67"/>
      <c r="J88" s="67"/>
      <c r="K88" s="67"/>
      <c r="L88" s="67"/>
      <c r="M88" s="67"/>
      <c r="N88" s="67"/>
    </row>
    <row r="89" spans="9:14" ht="19.5" customHeight="1">
      <c r="I89" s="67"/>
      <c r="J89" s="67"/>
      <c r="K89" s="67"/>
      <c r="L89" s="67"/>
      <c r="M89" s="67"/>
      <c r="N89" s="67"/>
    </row>
    <row r="90" spans="9:14" ht="19.5" customHeight="1">
      <c r="I90" s="67"/>
      <c r="J90" s="67"/>
      <c r="K90" s="67"/>
      <c r="L90" s="67"/>
      <c r="M90" s="67"/>
      <c r="N90" s="67"/>
    </row>
    <row r="91" spans="9:14" ht="19.5" customHeight="1">
      <c r="I91" s="67"/>
      <c r="J91" s="67"/>
      <c r="K91" s="67"/>
      <c r="L91" s="67"/>
      <c r="M91" s="67"/>
      <c r="N91" s="67"/>
    </row>
    <row r="92" spans="9:14" ht="19.5" customHeight="1">
      <c r="I92" s="67"/>
      <c r="J92" s="67"/>
      <c r="K92" s="67"/>
      <c r="L92" s="67"/>
      <c r="M92" s="67"/>
      <c r="N92" s="67"/>
    </row>
    <row r="93" spans="9:14" ht="19.5" customHeight="1">
      <c r="I93" s="67"/>
      <c r="J93" s="67"/>
      <c r="K93" s="67"/>
      <c r="L93" s="67"/>
      <c r="M93" s="67"/>
      <c r="N93" s="67"/>
    </row>
    <row r="94" spans="9:14" ht="19.5" customHeight="1">
      <c r="I94" s="67"/>
      <c r="J94" s="67"/>
      <c r="K94" s="67"/>
      <c r="L94" s="67"/>
      <c r="M94" s="67"/>
      <c r="N94" s="67"/>
    </row>
    <row r="95" spans="9:14" ht="19.5" customHeight="1">
      <c r="I95" s="67"/>
      <c r="J95" s="67"/>
      <c r="K95" s="67"/>
      <c r="L95" s="67"/>
      <c r="M95" s="67"/>
      <c r="N95" s="67"/>
    </row>
    <row r="96" spans="9:14" ht="19.5" customHeight="1">
      <c r="I96" s="67"/>
      <c r="J96" s="67"/>
      <c r="K96" s="67"/>
      <c r="L96" s="67"/>
      <c r="M96" s="67"/>
      <c r="N96" s="67"/>
    </row>
    <row r="97" spans="9:14" ht="19.5" customHeight="1">
      <c r="I97" s="67"/>
      <c r="J97" s="67"/>
      <c r="K97" s="67"/>
      <c r="L97" s="67"/>
      <c r="M97" s="67"/>
      <c r="N97" s="67"/>
    </row>
    <row r="98" spans="9:14" ht="19.5" customHeight="1">
      <c r="I98" s="67"/>
      <c r="J98" s="67"/>
      <c r="K98" s="67"/>
      <c r="L98" s="67"/>
      <c r="M98" s="67"/>
      <c r="N98" s="67"/>
    </row>
    <row r="99" spans="9:14" ht="19.5" customHeight="1">
      <c r="I99" s="67"/>
      <c r="J99" s="67"/>
      <c r="K99" s="67"/>
      <c r="L99" s="67"/>
      <c r="M99" s="67"/>
      <c r="N99" s="67"/>
    </row>
    <row r="100" spans="9:14" ht="19.5" customHeight="1">
      <c r="I100" s="67"/>
      <c r="J100" s="67"/>
      <c r="K100" s="67"/>
      <c r="L100" s="67"/>
      <c r="M100" s="67"/>
      <c r="N100" s="67"/>
    </row>
    <row r="101" spans="9:14" ht="19.5" customHeight="1">
      <c r="I101" s="67"/>
      <c r="J101" s="67"/>
      <c r="K101" s="67"/>
      <c r="L101" s="67"/>
      <c r="M101" s="67"/>
      <c r="N101" s="67"/>
    </row>
    <row r="102" spans="9:14" ht="19.5" customHeight="1">
      <c r="I102" s="67"/>
      <c r="J102" s="67"/>
      <c r="K102" s="67"/>
      <c r="L102" s="67"/>
      <c r="M102" s="67"/>
      <c r="N102" s="67"/>
    </row>
    <row r="103" spans="9:14" ht="19.5" customHeight="1">
      <c r="I103" s="67"/>
      <c r="J103" s="67"/>
      <c r="K103" s="67"/>
      <c r="L103" s="67"/>
      <c r="M103" s="67"/>
      <c r="N103" s="67"/>
    </row>
    <row r="104" spans="9:14" ht="19.5" customHeight="1">
      <c r="I104" s="67"/>
      <c r="J104" s="67"/>
      <c r="K104" s="67"/>
      <c r="L104" s="67"/>
      <c r="M104" s="67"/>
      <c r="N104" s="67"/>
    </row>
    <row r="105" spans="9:14" ht="19.5" customHeight="1">
      <c r="I105" s="67"/>
      <c r="J105" s="67"/>
      <c r="K105" s="67"/>
      <c r="L105" s="67"/>
      <c r="M105" s="67"/>
      <c r="N105" s="67"/>
    </row>
    <row r="106" spans="9:14" ht="19.5" customHeight="1">
      <c r="I106" s="67"/>
      <c r="J106" s="67"/>
      <c r="K106" s="67"/>
      <c r="L106" s="67"/>
      <c r="M106" s="67"/>
      <c r="N106" s="67"/>
    </row>
    <row r="107" spans="9:14" ht="19.5" customHeight="1">
      <c r="I107" s="67"/>
      <c r="J107" s="67"/>
      <c r="K107" s="67"/>
      <c r="L107" s="67"/>
      <c r="M107" s="67"/>
      <c r="N107" s="67"/>
    </row>
    <row r="108" spans="9:14" ht="19.5" customHeight="1">
      <c r="I108" s="67"/>
      <c r="J108" s="67"/>
      <c r="K108" s="67"/>
      <c r="L108" s="67"/>
      <c r="M108" s="67"/>
      <c r="N108" s="67"/>
    </row>
    <row r="109" spans="9:14" ht="19.5" customHeight="1">
      <c r="I109" s="67"/>
      <c r="J109" s="67"/>
      <c r="K109" s="67"/>
      <c r="L109" s="67"/>
      <c r="M109" s="67"/>
      <c r="N109" s="67"/>
    </row>
    <row r="110" spans="9:14" ht="19.5" customHeight="1">
      <c r="I110" s="67"/>
      <c r="J110" s="67"/>
      <c r="K110" s="67"/>
      <c r="L110" s="67"/>
      <c r="M110" s="67"/>
      <c r="N110" s="67"/>
    </row>
    <row r="111" spans="9:14" ht="19.5" customHeight="1">
      <c r="I111" s="67"/>
      <c r="J111" s="67"/>
      <c r="K111" s="67"/>
      <c r="L111" s="67"/>
      <c r="M111" s="67"/>
      <c r="N111" s="67"/>
    </row>
    <row r="112" spans="9:14" ht="19.5" customHeight="1">
      <c r="I112" s="67"/>
      <c r="J112" s="67"/>
      <c r="K112" s="67"/>
      <c r="L112" s="67"/>
      <c r="M112" s="67"/>
      <c r="N112" s="67"/>
    </row>
    <row r="113" spans="9:14" ht="19.5" customHeight="1">
      <c r="I113" s="67"/>
      <c r="J113" s="67"/>
      <c r="K113" s="67"/>
      <c r="L113" s="67"/>
      <c r="M113" s="67"/>
      <c r="N113" s="67"/>
    </row>
    <row r="114" spans="9:14" ht="19.5" customHeight="1">
      <c r="I114" s="67"/>
      <c r="J114" s="67"/>
      <c r="K114" s="67"/>
      <c r="L114" s="67"/>
      <c r="M114" s="67"/>
      <c r="N114" s="67"/>
    </row>
    <row r="115" spans="9:14" ht="19.5" customHeight="1">
      <c r="I115" s="67"/>
      <c r="J115" s="67"/>
      <c r="K115" s="67"/>
      <c r="L115" s="67"/>
      <c r="M115" s="67"/>
      <c r="N115" s="67"/>
    </row>
    <row r="116" spans="9:14" ht="19.5" customHeight="1">
      <c r="I116" s="67"/>
      <c r="J116" s="67"/>
      <c r="K116" s="67"/>
      <c r="L116" s="67"/>
      <c r="M116" s="67"/>
      <c r="N116" s="67"/>
    </row>
    <row r="117" spans="9:14" ht="19.5" customHeight="1">
      <c r="I117" s="67"/>
      <c r="J117" s="67"/>
      <c r="K117" s="67"/>
      <c r="L117" s="67"/>
      <c r="M117" s="67"/>
      <c r="N117" s="67"/>
    </row>
    <row r="118" spans="9:14" ht="19.5" customHeight="1">
      <c r="I118" s="67"/>
      <c r="J118" s="67"/>
      <c r="K118" s="67"/>
      <c r="L118" s="67"/>
      <c r="M118" s="67"/>
      <c r="N118" s="67"/>
    </row>
    <row r="119" spans="9:14" ht="19.5" customHeight="1">
      <c r="I119" s="67"/>
      <c r="J119" s="67"/>
      <c r="K119" s="67"/>
      <c r="L119" s="67"/>
      <c r="M119" s="67"/>
      <c r="N119" s="67"/>
    </row>
    <row r="120" spans="9:14" ht="19.5" customHeight="1">
      <c r="I120" s="67"/>
      <c r="J120" s="67"/>
      <c r="K120" s="67"/>
      <c r="L120" s="67"/>
      <c r="M120" s="67"/>
      <c r="N120" s="67"/>
    </row>
    <row r="121" spans="9:14" ht="19.5" customHeight="1">
      <c r="I121" s="67"/>
      <c r="J121" s="67"/>
      <c r="K121" s="67"/>
      <c r="L121" s="67"/>
      <c r="M121" s="67"/>
      <c r="N121" s="67"/>
    </row>
    <row r="122" spans="9:14" ht="19.5" customHeight="1">
      <c r="I122" s="67"/>
      <c r="J122" s="67"/>
      <c r="K122" s="67"/>
      <c r="L122" s="67"/>
      <c r="M122" s="67"/>
      <c r="N122" s="67"/>
    </row>
    <row r="123" spans="9:14" ht="19.5" customHeight="1">
      <c r="I123" s="67"/>
      <c r="J123" s="67"/>
      <c r="K123" s="67"/>
      <c r="L123" s="67"/>
      <c r="M123" s="67"/>
      <c r="N123" s="67"/>
    </row>
    <row r="124" spans="9:14" ht="19.5" customHeight="1">
      <c r="I124" s="67"/>
      <c r="J124" s="67"/>
      <c r="K124" s="67"/>
      <c r="L124" s="67"/>
      <c r="M124" s="67"/>
      <c r="N124" s="67"/>
    </row>
    <row r="125" spans="9:14" ht="19.5" customHeight="1">
      <c r="I125" s="67"/>
      <c r="J125" s="67"/>
      <c r="K125" s="67"/>
      <c r="L125" s="67"/>
      <c r="M125" s="67"/>
      <c r="N125" s="67"/>
    </row>
    <row r="126" spans="9:14" ht="19.5" customHeight="1">
      <c r="I126" s="67"/>
      <c r="J126" s="67"/>
      <c r="K126" s="67"/>
      <c r="L126" s="67"/>
      <c r="M126" s="67"/>
      <c r="N126" s="67"/>
    </row>
    <row r="127" spans="9:14" ht="19.5" customHeight="1">
      <c r="I127" s="67"/>
      <c r="J127" s="67"/>
      <c r="K127" s="67"/>
      <c r="L127" s="67"/>
      <c r="M127" s="67"/>
      <c r="N127" s="67"/>
    </row>
    <row r="128" spans="9:14" ht="19.5" customHeight="1">
      <c r="I128" s="67"/>
      <c r="J128" s="67"/>
      <c r="K128" s="67"/>
      <c r="L128" s="67"/>
      <c r="M128" s="67"/>
      <c r="N128" s="67"/>
    </row>
    <row r="129" spans="9:14" ht="19.5" customHeight="1">
      <c r="I129" s="67"/>
      <c r="J129" s="67"/>
      <c r="K129" s="67"/>
      <c r="L129" s="67"/>
      <c r="M129" s="67"/>
      <c r="N129" s="67"/>
    </row>
    <row r="130" spans="9:14" ht="19.5" customHeight="1">
      <c r="I130" s="67"/>
      <c r="J130" s="67"/>
      <c r="K130" s="67"/>
      <c r="L130" s="67"/>
      <c r="M130" s="67"/>
      <c r="N130" s="67"/>
    </row>
    <row r="131" spans="9:14" ht="19.5" customHeight="1">
      <c r="I131" s="67"/>
      <c r="J131" s="67"/>
      <c r="K131" s="67"/>
      <c r="L131" s="67"/>
      <c r="M131" s="67"/>
      <c r="N131" s="67"/>
    </row>
    <row r="132" spans="9:14" ht="19.5" customHeight="1">
      <c r="I132" s="67"/>
      <c r="J132" s="67"/>
      <c r="K132" s="67"/>
      <c r="L132" s="67"/>
      <c r="M132" s="67"/>
      <c r="N132" s="67"/>
    </row>
    <row r="133" spans="9:14" ht="19.5" customHeight="1">
      <c r="I133" s="67"/>
      <c r="J133" s="67"/>
      <c r="K133" s="67"/>
      <c r="L133" s="67"/>
      <c r="M133" s="67"/>
      <c r="N133" s="67"/>
    </row>
    <row r="134" spans="9:14" ht="19.5" customHeight="1">
      <c r="I134" s="67"/>
      <c r="J134" s="67"/>
      <c r="K134" s="67"/>
      <c r="L134" s="67"/>
      <c r="M134" s="67"/>
      <c r="N134" s="67"/>
    </row>
    <row r="135" spans="9:14" ht="19.5" customHeight="1">
      <c r="I135" s="67"/>
      <c r="J135" s="67"/>
      <c r="K135" s="67"/>
      <c r="L135" s="67"/>
      <c r="M135" s="67"/>
      <c r="N135" s="67"/>
    </row>
    <row r="136" spans="9:14" ht="19.5" customHeight="1">
      <c r="I136" s="67"/>
      <c r="J136" s="67"/>
      <c r="K136" s="67"/>
      <c r="L136" s="67"/>
      <c r="M136" s="67"/>
      <c r="N136" s="67"/>
    </row>
    <row r="137" spans="9:14" ht="19.5" customHeight="1">
      <c r="I137" s="67"/>
      <c r="J137" s="67"/>
      <c r="K137" s="67"/>
      <c r="L137" s="67"/>
      <c r="M137" s="67"/>
      <c r="N137" s="67"/>
    </row>
    <row r="138" spans="9:14" ht="19.5" customHeight="1">
      <c r="I138" s="67"/>
      <c r="J138" s="67"/>
      <c r="K138" s="67"/>
      <c r="L138" s="67"/>
      <c r="M138" s="67"/>
      <c r="N138" s="67"/>
    </row>
    <row r="139" spans="9:14" ht="19.5" customHeight="1">
      <c r="I139" s="67"/>
      <c r="J139" s="67"/>
      <c r="K139" s="67"/>
      <c r="L139" s="67"/>
      <c r="M139" s="67"/>
      <c r="N139" s="67"/>
    </row>
    <row r="140" spans="9:14" ht="19.5" customHeight="1">
      <c r="I140" s="67"/>
      <c r="J140" s="67"/>
      <c r="K140" s="67"/>
      <c r="L140" s="67"/>
      <c r="M140" s="67"/>
      <c r="N140" s="67"/>
    </row>
    <row r="141" spans="9:14" ht="19.5" customHeight="1">
      <c r="I141" s="67"/>
      <c r="J141" s="67"/>
      <c r="K141" s="67"/>
      <c r="L141" s="67"/>
      <c r="M141" s="67"/>
      <c r="N141" s="67"/>
    </row>
    <row r="142" spans="9:14" ht="19.5" customHeight="1">
      <c r="I142" s="67"/>
      <c r="J142" s="67"/>
      <c r="K142" s="67"/>
      <c r="L142" s="67"/>
      <c r="M142" s="67"/>
      <c r="N142" s="67"/>
    </row>
    <row r="143" spans="9:14" ht="19.5" customHeight="1">
      <c r="I143" s="67"/>
      <c r="J143" s="67"/>
      <c r="K143" s="67"/>
      <c r="L143" s="67"/>
      <c r="M143" s="67"/>
      <c r="N143" s="67"/>
    </row>
    <row r="144" spans="9:14" ht="19.5" customHeight="1">
      <c r="I144" s="67"/>
      <c r="J144" s="67"/>
      <c r="K144" s="67"/>
      <c r="L144" s="67"/>
      <c r="M144" s="67"/>
      <c r="N144" s="67"/>
    </row>
    <row r="145" spans="9:14" ht="19.5" customHeight="1">
      <c r="I145" s="67"/>
      <c r="J145" s="67"/>
      <c r="K145" s="67"/>
      <c r="L145" s="67"/>
      <c r="M145" s="67"/>
      <c r="N145" s="67"/>
    </row>
    <row r="146" spans="9:14" ht="19.5" customHeight="1">
      <c r="I146" s="67"/>
      <c r="J146" s="67"/>
      <c r="K146" s="67"/>
      <c r="L146" s="67"/>
      <c r="M146" s="67"/>
      <c r="N146" s="67"/>
    </row>
    <row r="147" spans="9:14" ht="19.5" customHeight="1">
      <c r="I147" s="67"/>
      <c r="J147" s="67"/>
      <c r="K147" s="67"/>
      <c r="L147" s="67"/>
      <c r="M147" s="67"/>
      <c r="N147" s="67"/>
    </row>
    <row r="148" spans="9:14" ht="19.5" customHeight="1">
      <c r="I148" s="67"/>
      <c r="J148" s="67"/>
      <c r="K148" s="67"/>
      <c r="L148" s="67"/>
      <c r="M148" s="67"/>
      <c r="N148" s="67"/>
    </row>
    <row r="149" spans="9:14" ht="19.5" customHeight="1">
      <c r="I149" s="67"/>
      <c r="J149" s="67"/>
      <c r="K149" s="67"/>
      <c r="L149" s="67"/>
      <c r="M149" s="67"/>
      <c r="N149" s="67"/>
    </row>
    <row r="150" spans="9:14" ht="19.5" customHeight="1">
      <c r="I150" s="67"/>
      <c r="J150" s="67"/>
      <c r="K150" s="67"/>
      <c r="L150" s="67"/>
      <c r="M150" s="67"/>
      <c r="N150" s="67"/>
    </row>
    <row r="151" spans="9:14" ht="19.5" customHeight="1">
      <c r="I151" s="67"/>
      <c r="J151" s="67"/>
      <c r="K151" s="67"/>
      <c r="L151" s="67"/>
      <c r="M151" s="67"/>
      <c r="N151" s="67"/>
    </row>
    <row r="152" spans="9:14" ht="19.5" customHeight="1">
      <c r="I152" s="67"/>
      <c r="J152" s="67"/>
      <c r="K152" s="67"/>
      <c r="L152" s="67"/>
      <c r="M152" s="67"/>
      <c r="N152" s="67"/>
    </row>
    <row r="153" spans="9:14" ht="19.5" customHeight="1">
      <c r="I153" s="67"/>
      <c r="J153" s="67"/>
      <c r="K153" s="67"/>
      <c r="L153" s="67"/>
      <c r="M153" s="67"/>
      <c r="N153" s="67"/>
    </row>
    <row r="154" spans="9:14" ht="19.5" customHeight="1">
      <c r="I154" s="67"/>
      <c r="J154" s="67"/>
      <c r="K154" s="67"/>
      <c r="L154" s="67"/>
      <c r="M154" s="67"/>
      <c r="N154" s="67"/>
    </row>
    <row r="155" spans="9:14" ht="19.5" customHeight="1">
      <c r="I155" s="67"/>
      <c r="J155" s="67"/>
      <c r="K155" s="67"/>
      <c r="L155" s="67"/>
      <c r="M155" s="67"/>
      <c r="N155" s="67"/>
    </row>
    <row r="156" spans="9:14" ht="19.5" customHeight="1">
      <c r="I156" s="67"/>
      <c r="J156" s="67"/>
      <c r="K156" s="67"/>
      <c r="L156" s="67"/>
      <c r="M156" s="67"/>
      <c r="N156" s="67"/>
    </row>
    <row r="157" spans="9:14" ht="19.5" customHeight="1">
      <c r="I157" s="67"/>
      <c r="J157" s="67"/>
      <c r="K157" s="67"/>
      <c r="L157" s="67"/>
      <c r="M157" s="67"/>
      <c r="N157" s="67"/>
    </row>
    <row r="158" spans="9:14" ht="19.5" customHeight="1">
      <c r="I158" s="67"/>
      <c r="J158" s="67"/>
      <c r="K158" s="67"/>
      <c r="L158" s="67"/>
      <c r="M158" s="67"/>
      <c r="N158" s="67"/>
    </row>
    <row r="159" spans="9:14" ht="19.5" customHeight="1">
      <c r="I159" s="67"/>
      <c r="J159" s="67"/>
      <c r="K159" s="67"/>
      <c r="L159" s="67"/>
      <c r="M159" s="67"/>
      <c r="N159" s="67"/>
    </row>
    <row r="160" spans="9:14" ht="19.5" customHeight="1">
      <c r="I160" s="67"/>
      <c r="J160" s="67"/>
      <c r="K160" s="67"/>
      <c r="L160" s="67"/>
      <c r="M160" s="67"/>
      <c r="N160" s="67"/>
    </row>
    <row r="161" spans="9:14" ht="19.5" customHeight="1">
      <c r="I161" s="67"/>
      <c r="J161" s="67"/>
      <c r="K161" s="67"/>
      <c r="L161" s="67"/>
      <c r="M161" s="67"/>
      <c r="N161" s="67"/>
    </row>
    <row r="162" spans="9:14" ht="19.5" customHeight="1">
      <c r="I162" s="67"/>
      <c r="J162" s="67"/>
      <c r="K162" s="67"/>
      <c r="L162" s="67"/>
      <c r="M162" s="67"/>
      <c r="N162" s="67"/>
    </row>
    <row r="163" spans="9:14" ht="19.5" customHeight="1">
      <c r="I163" s="67"/>
      <c r="J163" s="67"/>
      <c r="K163" s="67"/>
      <c r="L163" s="67"/>
      <c r="M163" s="67"/>
      <c r="N163" s="67"/>
    </row>
    <row r="164" spans="9:14" ht="19.5" customHeight="1">
      <c r="I164" s="67"/>
      <c r="J164" s="67"/>
      <c r="K164" s="67"/>
      <c r="L164" s="67"/>
      <c r="M164" s="67"/>
      <c r="N164" s="67"/>
    </row>
    <row r="165" spans="9:14" ht="19.5" customHeight="1">
      <c r="I165" s="67"/>
      <c r="J165" s="67"/>
      <c r="K165" s="67"/>
      <c r="L165" s="67"/>
      <c r="M165" s="67"/>
      <c r="N165" s="67"/>
    </row>
    <row r="166" spans="9:14" ht="19.5" customHeight="1">
      <c r="I166" s="67"/>
      <c r="J166" s="67"/>
      <c r="K166" s="67"/>
      <c r="L166" s="67"/>
      <c r="M166" s="67"/>
      <c r="N166" s="67"/>
    </row>
    <row r="167" spans="9:14" ht="19.5" customHeight="1">
      <c r="I167" s="67"/>
      <c r="J167" s="67"/>
      <c r="K167" s="67"/>
      <c r="L167" s="67"/>
      <c r="M167" s="67"/>
      <c r="N167" s="67"/>
    </row>
    <row r="168" spans="9:14" ht="19.5" customHeight="1">
      <c r="I168" s="67"/>
      <c r="J168" s="67"/>
      <c r="K168" s="67"/>
      <c r="L168" s="67"/>
      <c r="M168" s="67"/>
      <c r="N168" s="67"/>
    </row>
    <row r="169" spans="9:14" ht="19.5" customHeight="1">
      <c r="I169" s="67"/>
      <c r="J169" s="67"/>
      <c r="K169" s="67"/>
      <c r="L169" s="67"/>
      <c r="M169" s="67"/>
      <c r="N169" s="67"/>
    </row>
    <row r="170" spans="9:14" ht="19.5" customHeight="1">
      <c r="I170" s="67"/>
      <c r="J170" s="67"/>
      <c r="K170" s="67"/>
      <c r="L170" s="67"/>
      <c r="M170" s="67"/>
      <c r="N170" s="67"/>
    </row>
    <row r="171" spans="9:14" ht="19.5" customHeight="1">
      <c r="I171" s="67"/>
      <c r="J171" s="67"/>
      <c r="K171" s="67"/>
      <c r="L171" s="67"/>
      <c r="M171" s="67"/>
      <c r="N171" s="67"/>
    </row>
    <row r="172" spans="9:14" ht="19.5" customHeight="1">
      <c r="I172" s="67"/>
      <c r="J172" s="67"/>
      <c r="K172" s="67"/>
      <c r="L172" s="67"/>
      <c r="M172" s="67"/>
      <c r="N172" s="67"/>
    </row>
    <row r="173" spans="9:14" ht="19.5" customHeight="1">
      <c r="I173" s="67"/>
      <c r="J173" s="67"/>
      <c r="K173" s="67"/>
      <c r="L173" s="67"/>
      <c r="M173" s="67"/>
      <c r="N173" s="67"/>
    </row>
    <row r="174" spans="9:14" ht="19.5" customHeight="1">
      <c r="I174" s="67"/>
      <c r="J174" s="67"/>
      <c r="K174" s="67"/>
      <c r="L174" s="67"/>
      <c r="M174" s="67"/>
      <c r="N174" s="67"/>
    </row>
    <row r="175" spans="9:14" ht="19.5" customHeight="1">
      <c r="I175" s="67"/>
      <c r="J175" s="67"/>
      <c r="K175" s="67"/>
      <c r="L175" s="67"/>
      <c r="M175" s="67"/>
      <c r="N175" s="67"/>
    </row>
    <row r="176" spans="9:14" ht="19.5" customHeight="1">
      <c r="I176" s="67"/>
      <c r="J176" s="67"/>
      <c r="K176" s="67"/>
      <c r="L176" s="67"/>
      <c r="M176" s="67"/>
      <c r="N176" s="67"/>
    </row>
    <row r="177" spans="9:14" ht="19.5" customHeight="1">
      <c r="I177" s="67"/>
      <c r="J177" s="67"/>
      <c r="K177" s="67"/>
      <c r="L177" s="67"/>
      <c r="M177" s="67"/>
      <c r="N177" s="67"/>
    </row>
    <row r="178" spans="9:14" ht="19.5" customHeight="1">
      <c r="I178" s="67"/>
      <c r="J178" s="67"/>
      <c r="K178" s="67"/>
      <c r="L178" s="67"/>
      <c r="M178" s="67"/>
      <c r="N178" s="67"/>
    </row>
    <row r="179" spans="9:14" ht="19.5" customHeight="1">
      <c r="I179" s="67"/>
      <c r="J179" s="67"/>
      <c r="K179" s="67"/>
      <c r="L179" s="67"/>
      <c r="M179" s="67"/>
      <c r="N179" s="67"/>
    </row>
    <row r="180" spans="9:14" ht="19.5" customHeight="1">
      <c r="I180" s="67"/>
      <c r="J180" s="67"/>
      <c r="K180" s="67"/>
      <c r="L180" s="67"/>
      <c r="M180" s="67"/>
      <c r="N180" s="67"/>
    </row>
    <row r="181" spans="9:14" ht="19.5" customHeight="1">
      <c r="I181" s="67"/>
      <c r="J181" s="67"/>
      <c r="K181" s="67"/>
      <c r="L181" s="67"/>
      <c r="M181" s="67"/>
      <c r="N181" s="67"/>
    </row>
  </sheetData>
  <sheetProtection/>
  <mergeCells count="6">
    <mergeCell ref="A4:O5"/>
    <mergeCell ref="B8:E8"/>
    <mergeCell ref="F8:H8"/>
    <mergeCell ref="I8:K8"/>
    <mergeCell ref="L8:M8"/>
    <mergeCell ref="N8:O8"/>
  </mergeCells>
  <printOptions horizontalCentered="1"/>
  <pageMargins left="0.15748031496062992" right="0.11811023622047245" top="0.6299212598425197" bottom="0" header="0.3937007874015748" footer="0.196850393700787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32645493</dc:creator>
  <cp:keywords/>
  <dc:description/>
  <cp:lastModifiedBy>IOANA-ALINA BURLA</cp:lastModifiedBy>
  <cp:lastPrinted>2015-05-28T11:23:49Z</cp:lastPrinted>
  <dcterms:created xsi:type="dcterms:W3CDTF">2014-05-27T06:00:54Z</dcterms:created>
  <dcterms:modified xsi:type="dcterms:W3CDTF">2015-05-29T13:29:29Z</dcterms:modified>
  <cp:category/>
  <cp:version/>
  <cp:contentType/>
  <cp:contentStatus/>
</cp:coreProperties>
</file>