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<sst xmlns="http://schemas.openxmlformats.org/spreadsheetml/2006/main" count="57" uniqueCount="52">
  <si>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</si>
  <si>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</si>
  <si>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</si>
  <si>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1.01.-30.11.2019
</t>
  </si>
  <si>
    <t xml:space="preserve">
Realizări 1.01.-30.11.2020
</t>
  </si>
  <si>
    <t xml:space="preserve"> Diferenţe    2020
   faţă de      2019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</si>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</sst>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30%20%20noiembrie%2020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20 "/>
      <sheetName val="UAT noiembrie 2020"/>
      <sheetName val="consolidari noiembrie"/>
      <sheetName val="octombrie 2020  (valori)"/>
      <sheetName val="UAT octombrie 2020 (valori)"/>
      <sheetName val="septembrie 2020  (valori)"/>
      <sheetName val="UAT septembrie 2020 (valori)"/>
      <sheetName val="Sinteza - An 2"/>
      <sheetName val="Sinteza - An 2 (engleza)"/>
      <sheetName val="2020 Engl"/>
      <sheetName val="2019 - 2020"/>
      <sheetName val="Progr.14.12.2020.(Liliana)"/>
      <sheetName val="Sinteza - Anexa program anual"/>
      <sheetName val="program %.exec"/>
      <sheetName val="dob_trez"/>
      <sheetName val="SPECIAL_CNAIR"/>
      <sheetName val="CNAIR_ex"/>
      <sheetName val="noiembrie 2019 "/>
      <sheetName val="noiembrie 2019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01"/>
  <sheetViews>
    <sheetView showZeros="0" tabSelected="1" view="pageBreakPreview" zoomScale="75" zoomScaleNormal="75" zoomScaleSheetLayoutView="75" zoomScalePageLayoutView="0" workbookViewId="0" topLeftCell="A13">
      <selection activeCell="G13" sqref="G13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7.25" customHeight="1">
      <c r="A7" s="14"/>
      <c r="B7" s="98" t="s">
        <v>3</v>
      </c>
      <c r="C7" s="98"/>
      <c r="D7" s="98"/>
      <c r="E7" s="15"/>
      <c r="F7" s="16"/>
      <c r="G7" s="99" t="s">
        <v>4</v>
      </c>
      <c r="H7" s="99"/>
      <c r="I7" s="99"/>
      <c r="J7" s="17"/>
      <c r="K7" s="100" t="s">
        <v>5</v>
      </c>
      <c r="L7" s="101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13.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1059803.2</v>
      </c>
      <c r="C10" s="18"/>
      <c r="D10" s="18"/>
      <c r="E10" s="18"/>
      <c r="F10" s="18"/>
      <c r="G10" s="18">
        <v>1050506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B13+B30+B31+B33+B34++B37+B32+B35+B36</f>
        <v>289356.4691570001</v>
      </c>
      <c r="C12" s="38">
        <f>B12/$B$10*100</f>
        <v>27.302849166430153</v>
      </c>
      <c r="D12" s="38">
        <f>B12/B$12*100</f>
        <v>100</v>
      </c>
      <c r="E12" s="38"/>
      <c r="F12" s="38"/>
      <c r="G12" s="37">
        <f>G13+G30+G31+G33+G34+G37+G32+G35+G36</f>
        <v>290633.4834807501</v>
      </c>
      <c r="H12" s="38">
        <f>G12/$G$10*100</f>
        <v>27.666046979336635</v>
      </c>
      <c r="I12" s="38">
        <f aca="true" t="shared" si="0" ref="I12:I32">G12/G$12*100</f>
        <v>100</v>
      </c>
      <c r="J12" s="38"/>
      <c r="K12" s="38">
        <f aca="true" t="shared" si="1" ref="K12:K32">G12-B12</f>
        <v>1277.0143237500452</v>
      </c>
      <c r="L12" s="39">
        <f aca="true" t="shared" si="2" ref="L12:L28">G12/B12-1</f>
        <v>0.004413291078199988</v>
      </c>
    </row>
    <row r="13" spans="1:12" s="44" customFormat="1" ht="24.75" customHeight="1">
      <c r="A13" s="40" t="s">
        <v>12</v>
      </c>
      <c r="B13" s="41">
        <f>B14+B27+B28</f>
        <v>268380.23225400003</v>
      </c>
      <c r="C13" s="42">
        <f aca="true" t="shared" si="3" ref="C13:C28">B13/$B$10*100</f>
        <v>25.323591422822656</v>
      </c>
      <c r="D13" s="42">
        <f>B13/B$12*100</f>
        <v>92.7507282059007</v>
      </c>
      <c r="E13" s="42"/>
      <c r="F13" s="42"/>
      <c r="G13" s="41">
        <f>G14+G27+G28</f>
        <v>262803.31058175</v>
      </c>
      <c r="H13" s="42">
        <f aca="true" t="shared" si="4" ref="H13:H28">G13/$G$10*100</f>
        <v>25.016830992088572</v>
      </c>
      <c r="I13" s="42">
        <f t="shared" si="0"/>
        <v>90.42430604839672</v>
      </c>
      <c r="J13" s="42"/>
      <c r="K13" s="42">
        <f t="shared" si="1"/>
        <v>-5576.921672250028</v>
      </c>
      <c r="L13" s="43">
        <f t="shared" si="2"/>
        <v>-0.02077992714072896</v>
      </c>
    </row>
    <row r="14" spans="1:12" s="44" customFormat="1" ht="25.5" customHeight="1">
      <c r="A14" s="45" t="s">
        <v>13</v>
      </c>
      <c r="B14" s="41">
        <f>B15+B19+B20+B25+B26</f>
        <v>142698.91206600002</v>
      </c>
      <c r="C14" s="42">
        <f t="shared" si="3"/>
        <v>13.464661369771298</v>
      </c>
      <c r="D14" s="42">
        <f aca="true" t="shared" si="5" ref="D14:D34">B14/B$12*100</f>
        <v>49.315957055231394</v>
      </c>
      <c r="E14" s="42"/>
      <c r="F14" s="42"/>
      <c r="G14" s="41">
        <f>G15+G19+G20+G25+G26</f>
        <v>136984.442111</v>
      </c>
      <c r="H14" s="42">
        <f t="shared" si="4"/>
        <v>13.039853376468102</v>
      </c>
      <c r="I14" s="42">
        <f t="shared" si="0"/>
        <v>47.1330558579886</v>
      </c>
      <c r="J14" s="42"/>
      <c r="K14" s="42">
        <f t="shared" si="1"/>
        <v>-5714.469955000008</v>
      </c>
      <c r="L14" s="43">
        <f t="shared" si="2"/>
        <v>-0.04004564486348006</v>
      </c>
    </row>
    <row r="15" spans="1:12" s="44" customFormat="1" ht="40.5" customHeight="1">
      <c r="A15" s="46" t="s">
        <v>14</v>
      </c>
      <c r="B15" s="41">
        <f>B16+B17+B18</f>
        <v>41459.750841</v>
      </c>
      <c r="C15" s="42">
        <f t="shared" si="3"/>
        <v>3.9120235569207567</v>
      </c>
      <c r="D15" s="42">
        <f t="shared" si="5"/>
        <v>14.328261248759095</v>
      </c>
      <c r="E15" s="42"/>
      <c r="F15" s="42"/>
      <c r="G15" s="41">
        <f>G16+G17+G18</f>
        <v>40362.060793000004</v>
      </c>
      <c r="H15" s="42">
        <f t="shared" si="4"/>
        <v>3.842154237386555</v>
      </c>
      <c r="I15" s="42">
        <f t="shared" si="0"/>
        <v>13.887615531977533</v>
      </c>
      <c r="J15" s="42"/>
      <c r="K15" s="42">
        <f t="shared" si="1"/>
        <v>-1097.6900479999968</v>
      </c>
      <c r="L15" s="43">
        <f t="shared" si="2"/>
        <v>-0.026476040635402875</v>
      </c>
    </row>
    <row r="16" spans="1:12" ht="25.5" customHeight="1">
      <c r="A16" s="47" t="s">
        <v>15</v>
      </c>
      <c r="B16" s="48">
        <v>16770.487346</v>
      </c>
      <c r="C16" s="48">
        <f t="shared" si="3"/>
        <v>1.5824152395463615</v>
      </c>
      <c r="D16" s="48">
        <f t="shared" si="5"/>
        <v>5.795787941032903</v>
      </c>
      <c r="E16" s="48"/>
      <c r="F16" s="48"/>
      <c r="G16" s="48">
        <v>15311.638</v>
      </c>
      <c r="H16" s="48">
        <f t="shared" si="4"/>
        <v>1.4575488383693194</v>
      </c>
      <c r="I16" s="48">
        <f t="shared" si="0"/>
        <v>5.268366816039679</v>
      </c>
      <c r="J16" s="48"/>
      <c r="K16" s="48">
        <f t="shared" si="1"/>
        <v>-1458.8493460000009</v>
      </c>
      <c r="L16" s="49">
        <f t="shared" si="2"/>
        <v>-0.08698908480724366</v>
      </c>
    </row>
    <row r="17" spans="1:12" ht="18" customHeight="1">
      <c r="A17" s="47" t="s">
        <v>16</v>
      </c>
      <c r="B17" s="48">
        <v>21097.021408999997</v>
      </c>
      <c r="C17" s="48">
        <f t="shared" si="3"/>
        <v>1.9906546242736387</v>
      </c>
      <c r="D17" s="48">
        <f t="shared" si="5"/>
        <v>7.29101425327149</v>
      </c>
      <c r="E17" s="48"/>
      <c r="F17" s="48"/>
      <c r="G17" s="48">
        <v>22041.427793</v>
      </c>
      <c r="H17" s="48">
        <f t="shared" si="4"/>
        <v>2.098172480023912</v>
      </c>
      <c r="I17" s="48">
        <f t="shared" si="0"/>
        <v>7.583925819221685</v>
      </c>
      <c r="J17" s="48"/>
      <c r="K17" s="48">
        <f t="shared" si="1"/>
        <v>944.4063840000017</v>
      </c>
      <c r="L17" s="49">
        <f t="shared" si="2"/>
        <v>0.04476491565757801</v>
      </c>
    </row>
    <row r="18" spans="1:12" ht="36.75" customHeight="1">
      <c r="A18" s="50" t="s">
        <v>17</v>
      </c>
      <c r="B18" s="48">
        <v>3592.242086</v>
      </c>
      <c r="C18" s="48">
        <f t="shared" si="3"/>
        <v>0.33895369310075685</v>
      </c>
      <c r="D18" s="48">
        <f t="shared" si="5"/>
        <v>1.2414590544547004</v>
      </c>
      <c r="E18" s="48"/>
      <c r="F18" s="48"/>
      <c r="G18" s="48">
        <v>3008.995</v>
      </c>
      <c r="H18" s="48">
        <f t="shared" si="4"/>
        <v>0.2864329189933232</v>
      </c>
      <c r="I18" s="48">
        <f t="shared" si="0"/>
        <v>1.0353228967161654</v>
      </c>
      <c r="J18" s="48"/>
      <c r="K18" s="48">
        <f t="shared" si="1"/>
        <v>-583.2470860000003</v>
      </c>
      <c r="L18" s="49">
        <f t="shared" si="2"/>
        <v>-0.16236296776129922</v>
      </c>
    </row>
    <row r="19" spans="1:12" ht="24" customHeight="1">
      <c r="A19" s="46" t="s">
        <v>18</v>
      </c>
      <c r="B19" s="42">
        <v>5914.172200999999</v>
      </c>
      <c r="C19" s="42">
        <f t="shared" si="3"/>
        <v>0.5580443804094949</v>
      </c>
      <c r="D19" s="42">
        <f t="shared" si="5"/>
        <v>2.043905297237736</v>
      </c>
      <c r="E19" s="42"/>
      <c r="F19" s="42"/>
      <c r="G19" s="42">
        <v>5659.433</v>
      </c>
      <c r="H19" s="42">
        <f t="shared" si="4"/>
        <v>0.5387340005673457</v>
      </c>
      <c r="I19" s="42">
        <f t="shared" si="0"/>
        <v>1.9472749430727063</v>
      </c>
      <c r="J19" s="42"/>
      <c r="K19" s="42">
        <f t="shared" si="1"/>
        <v>-254.7392009999994</v>
      </c>
      <c r="L19" s="43">
        <f t="shared" si="2"/>
        <v>-0.0430726722764222</v>
      </c>
    </row>
    <row r="20" spans="1:12" ht="23.25" customHeight="1">
      <c r="A20" s="51" t="s">
        <v>19</v>
      </c>
      <c r="B20" s="41">
        <f>B21+B22+B23+B24</f>
        <v>93478.416024</v>
      </c>
      <c r="C20" s="42">
        <f>B20/$B$10*100</f>
        <v>8.820356083469083</v>
      </c>
      <c r="D20" s="42">
        <f t="shared" si="5"/>
        <v>32.30562506390004</v>
      </c>
      <c r="E20" s="42"/>
      <c r="F20" s="42"/>
      <c r="G20" s="41">
        <f>G21+G22+G23+G24</f>
        <v>89085.57531799999</v>
      </c>
      <c r="H20" s="42">
        <f t="shared" si="4"/>
        <v>8.480253831772497</v>
      </c>
      <c r="I20" s="42">
        <f t="shared" si="0"/>
        <v>30.652206432333013</v>
      </c>
      <c r="J20" s="42"/>
      <c r="K20" s="42">
        <f t="shared" si="1"/>
        <v>-4392.840706000017</v>
      </c>
      <c r="L20" s="43">
        <f t="shared" si="2"/>
        <v>-0.04699310164682491</v>
      </c>
    </row>
    <row r="21" spans="1:12" ht="20.25" customHeight="1">
      <c r="A21" s="47" t="s">
        <v>20</v>
      </c>
      <c r="B21" s="34">
        <v>59063.727</v>
      </c>
      <c r="C21" s="48">
        <f t="shared" si="3"/>
        <v>5.573084417937217</v>
      </c>
      <c r="D21" s="48">
        <f t="shared" si="5"/>
        <v>20.412098327047595</v>
      </c>
      <c r="E21" s="48"/>
      <c r="F21" s="48"/>
      <c r="G21" s="48">
        <v>53443.319</v>
      </c>
      <c r="H21" s="48">
        <f t="shared" si="4"/>
        <v>5.087388268129835</v>
      </c>
      <c r="I21" s="48">
        <f>G21/G$12*100</f>
        <v>18.38856223995257</v>
      </c>
      <c r="J21" s="48"/>
      <c r="K21" s="48">
        <f t="shared" si="1"/>
        <v>-5620.407999999996</v>
      </c>
      <c r="L21" s="49">
        <f t="shared" si="2"/>
        <v>-0.09515837021256712</v>
      </c>
    </row>
    <row r="22" spans="1:12" ht="18" customHeight="1">
      <c r="A22" s="47" t="s">
        <v>21</v>
      </c>
      <c r="B22" s="34">
        <v>28654.793</v>
      </c>
      <c r="C22" s="48">
        <f t="shared" si="3"/>
        <v>2.70378434411219</v>
      </c>
      <c r="D22" s="48">
        <f t="shared" si="5"/>
        <v>9.902938435584927</v>
      </c>
      <c r="E22" s="48"/>
      <c r="F22" s="48"/>
      <c r="G22" s="48">
        <v>27820.483</v>
      </c>
      <c r="H22" s="48">
        <f t="shared" si="4"/>
        <v>2.648293584234645</v>
      </c>
      <c r="I22" s="48">
        <f t="shared" si="0"/>
        <v>9.57235989013037</v>
      </c>
      <c r="J22" s="48"/>
      <c r="K22" s="48">
        <f t="shared" si="1"/>
        <v>-834.3100000000013</v>
      </c>
      <c r="L22" s="49">
        <f t="shared" si="2"/>
        <v>-0.029115896946106057</v>
      </c>
    </row>
    <row r="23" spans="1:12" s="53" customFormat="1" ht="30" customHeight="1">
      <c r="A23" s="52" t="s">
        <v>22</v>
      </c>
      <c r="B23" s="34">
        <v>4889.070024</v>
      </c>
      <c r="C23" s="48">
        <f t="shared" si="3"/>
        <v>0.46131866973038016</v>
      </c>
      <c r="D23" s="48">
        <f t="shared" si="5"/>
        <v>1.68963563809153</v>
      </c>
      <c r="E23" s="48"/>
      <c r="F23" s="48"/>
      <c r="G23" s="48">
        <v>4441.834318</v>
      </c>
      <c r="H23" s="48">
        <f t="shared" si="4"/>
        <v>0.42282807694577657</v>
      </c>
      <c r="I23" s="48">
        <f t="shared" si="0"/>
        <v>1.528328486037708</v>
      </c>
      <c r="J23" s="48"/>
      <c r="K23" s="48">
        <f t="shared" si="1"/>
        <v>-447.2357059999995</v>
      </c>
      <c r="L23" s="49">
        <f t="shared" si="2"/>
        <v>-0.09147664152989421</v>
      </c>
    </row>
    <row r="24" spans="1:12" ht="52.5" customHeight="1">
      <c r="A24" s="52" t="s">
        <v>23</v>
      </c>
      <c r="B24" s="34">
        <v>870.8259999999996</v>
      </c>
      <c r="C24" s="48">
        <f t="shared" si="3"/>
        <v>0.08216865168929473</v>
      </c>
      <c r="D24" s="48">
        <f t="shared" si="5"/>
        <v>0.30095266317598857</v>
      </c>
      <c r="E24" s="48"/>
      <c r="F24" s="48"/>
      <c r="G24" s="48">
        <v>3379.939</v>
      </c>
      <c r="H24" s="48">
        <f t="shared" si="4"/>
        <v>0.321743902462242</v>
      </c>
      <c r="I24" s="48">
        <f t="shared" si="0"/>
        <v>1.1629558162123697</v>
      </c>
      <c r="J24" s="48"/>
      <c r="K24" s="48">
        <f t="shared" si="1"/>
        <v>2509.1130000000003</v>
      </c>
      <c r="L24" s="49">
        <f t="shared" si="2"/>
        <v>2.8813023497231383</v>
      </c>
    </row>
    <row r="25" spans="1:12" s="44" customFormat="1" ht="35.25" customHeight="1">
      <c r="A25" s="51" t="s">
        <v>24</v>
      </c>
      <c r="B25" s="54">
        <v>1088.42</v>
      </c>
      <c r="C25" s="42">
        <f t="shared" si="3"/>
        <v>0.10270019943325329</v>
      </c>
      <c r="D25" s="42">
        <f t="shared" si="5"/>
        <v>0.37615194959039994</v>
      </c>
      <c r="E25" s="42"/>
      <c r="F25" s="42"/>
      <c r="G25" s="42">
        <v>1030.17</v>
      </c>
      <c r="H25" s="42">
        <f t="shared" si="4"/>
        <v>0.09806417098046086</v>
      </c>
      <c r="I25" s="42">
        <f t="shared" si="0"/>
        <v>0.3544567500145704</v>
      </c>
      <c r="J25" s="42"/>
      <c r="K25" s="42">
        <f t="shared" si="1"/>
        <v>-58.25</v>
      </c>
      <c r="L25" s="43">
        <f t="shared" si="2"/>
        <v>-0.053517943440951066</v>
      </c>
    </row>
    <row r="26" spans="1:12" s="44" customFormat="1" ht="17.25" customHeight="1">
      <c r="A26" s="55" t="s">
        <v>25</v>
      </c>
      <c r="B26" s="54">
        <v>758.153</v>
      </c>
      <c r="C26" s="42">
        <f t="shared" si="3"/>
        <v>0.07153714953870682</v>
      </c>
      <c r="D26" s="42">
        <f t="shared" si="5"/>
        <v>0.26201349574411575</v>
      </c>
      <c r="E26" s="42"/>
      <c r="F26" s="42"/>
      <c r="G26" s="42">
        <v>847.203</v>
      </c>
      <c r="H26" s="42">
        <f t="shared" si="4"/>
        <v>0.08064713576124267</v>
      </c>
      <c r="I26" s="42">
        <f t="shared" si="0"/>
        <v>0.2915022005907705</v>
      </c>
      <c r="J26" s="42"/>
      <c r="K26" s="42">
        <f t="shared" si="1"/>
        <v>89.04999999999995</v>
      </c>
      <c r="L26" s="43">
        <f t="shared" si="2"/>
        <v>0.11745650284309361</v>
      </c>
    </row>
    <row r="27" spans="1:12" s="44" customFormat="1" ht="18" customHeight="1">
      <c r="A27" s="56" t="s">
        <v>26</v>
      </c>
      <c r="B27" s="54">
        <v>101586.051297</v>
      </c>
      <c r="C27" s="42">
        <f>B27/$B$10*100</f>
        <v>9.585369368294039</v>
      </c>
      <c r="D27" s="42">
        <f t="shared" si="5"/>
        <v>35.107579102329</v>
      </c>
      <c r="E27" s="42"/>
      <c r="F27" s="42"/>
      <c r="G27" s="42">
        <v>101445.69804399999</v>
      </c>
      <c r="H27" s="42">
        <f t="shared" si="4"/>
        <v>9.656841373966449</v>
      </c>
      <c r="I27" s="42">
        <f>G27/G$12*100</f>
        <v>34.90502774458166</v>
      </c>
      <c r="J27" s="42"/>
      <c r="K27" s="42">
        <f t="shared" si="1"/>
        <v>-140.3532530000084</v>
      </c>
      <c r="L27" s="43">
        <f t="shared" si="2"/>
        <v>-0.0013816193385611797</v>
      </c>
    </row>
    <row r="28" spans="1:12" s="44" customFormat="1" ht="18.75" customHeight="1">
      <c r="A28" s="58" t="s">
        <v>27</v>
      </c>
      <c r="B28" s="54">
        <v>24095.268891000007</v>
      </c>
      <c r="C28" s="42">
        <f t="shared" si="3"/>
        <v>2.2735606847573218</v>
      </c>
      <c r="D28" s="42">
        <f t="shared" si="5"/>
        <v>8.327192048340315</v>
      </c>
      <c r="E28" s="42"/>
      <c r="F28" s="42"/>
      <c r="G28" s="42">
        <v>24373.170426750003</v>
      </c>
      <c r="H28" s="42">
        <f t="shared" si="4"/>
        <v>2.3201362416540223</v>
      </c>
      <c r="I28" s="42">
        <f>G28/G$12*100</f>
        <v>8.386222445826458</v>
      </c>
      <c r="J28" s="42"/>
      <c r="K28" s="42">
        <f t="shared" si="1"/>
        <v>277.9015357499957</v>
      </c>
      <c r="L28" s="43">
        <f t="shared" si="2"/>
        <v>0.011533448205419239</v>
      </c>
    </row>
    <row r="29" spans="1:12" s="44" customFormat="1" ht="12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797.7451580000001</v>
      </c>
      <c r="C30" s="42">
        <f>B30/$B$10*100</f>
        <v>0.07527295237455409</v>
      </c>
      <c r="D30" s="42">
        <f t="shared" si="5"/>
        <v>0.2756963272064108</v>
      </c>
      <c r="E30" s="42"/>
      <c r="F30" s="42"/>
      <c r="G30" s="42">
        <v>681.21</v>
      </c>
      <c r="H30" s="42">
        <f>G30/$G$10*100</f>
        <v>0.06484589331236566</v>
      </c>
      <c r="I30" s="42">
        <f t="shared" si="0"/>
        <v>0.23438799681356035</v>
      </c>
      <c r="J30" s="42"/>
      <c r="K30" s="42">
        <f t="shared" si="1"/>
        <v>-116.53515800000002</v>
      </c>
      <c r="L30" s="43">
        <f>G30/B30-1</f>
        <v>-0.14608068357589454</v>
      </c>
    </row>
    <row r="31" spans="1:12" s="44" customFormat="1" ht="18" customHeight="1">
      <c r="A31" s="60" t="s">
        <v>29</v>
      </c>
      <c r="B31" s="54">
        <v>13.698080000000001</v>
      </c>
      <c r="C31" s="42">
        <f>B31/$B$10*100</f>
        <v>0.0012925116663169164</v>
      </c>
      <c r="D31" s="42">
        <f t="shared" si="5"/>
        <v>0.0047339809059418845</v>
      </c>
      <c r="E31" s="42"/>
      <c r="F31" s="42"/>
      <c r="G31" s="42">
        <v>0.354188</v>
      </c>
      <c r="H31" s="42">
        <f>G31/$G$10*100</f>
        <v>3.371594260289803E-05</v>
      </c>
      <c r="I31" s="42">
        <f t="shared" si="0"/>
        <v>0.00012186758241276743</v>
      </c>
      <c r="J31" s="42"/>
      <c r="K31" s="42">
        <f t="shared" si="1"/>
        <v>-13.343892</v>
      </c>
      <c r="L31" s="43">
        <f>G31/B31-1</f>
        <v>-0.9741432375924217</v>
      </c>
    </row>
    <row r="32" spans="1:12" s="44" customFormat="1" ht="34.5" customHeight="1">
      <c r="A32" s="61" t="s">
        <v>30</v>
      </c>
      <c r="B32" s="54">
        <v>172.283951</v>
      </c>
      <c r="C32" s="42">
        <f>B32/$B$10*100</f>
        <v>0.01625622106066485</v>
      </c>
      <c r="D32" s="42">
        <f t="shared" si="5"/>
        <v>0.05954038335549414</v>
      </c>
      <c r="E32" s="42"/>
      <c r="F32" s="42"/>
      <c r="G32" s="42">
        <v>29.987309999999997</v>
      </c>
      <c r="H32" s="42">
        <f>G32/$G$10*100</f>
        <v>0.002854558660302749</v>
      </c>
      <c r="I32" s="42">
        <f t="shared" si="0"/>
        <v>0.010317913008803813</v>
      </c>
      <c r="J32" s="42"/>
      <c r="K32" s="42">
        <f t="shared" si="1"/>
        <v>-142.296641</v>
      </c>
      <c r="L32" s="43">
        <f>G32/B32-1</f>
        <v>-0.8259425220634742</v>
      </c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-134.023618</v>
      </c>
      <c r="C34" s="62">
        <f>B34/$B$10*100</f>
        <v>-0.01264608542416177</v>
      </c>
      <c r="D34" s="62">
        <f t="shared" si="5"/>
        <v>-0.046317823268461636</v>
      </c>
      <c r="E34" s="62"/>
      <c r="F34" s="62"/>
      <c r="G34" s="62">
        <v>111.18084499999999</v>
      </c>
      <c r="H34" s="62">
        <f>G34/$G$10*100</f>
        <v>0.010583551640828323</v>
      </c>
      <c r="I34" s="62">
        <f>G34/G$12*100</f>
        <v>0.03825465795215711</v>
      </c>
      <c r="J34" s="62"/>
      <c r="K34" s="62">
        <f>G34-B34</f>
        <v>245.20446299999998</v>
      </c>
      <c r="L34" s="43"/>
    </row>
    <row r="35" spans="1:12" ht="18.75" customHeight="1">
      <c r="A35" s="63" t="s">
        <v>33</v>
      </c>
      <c r="B35" s="54">
        <v>235.92041100000003</v>
      </c>
      <c r="C35" s="54">
        <f>B35/$B$10*100</f>
        <v>0.022260775491147793</v>
      </c>
      <c r="D35" s="54">
        <f>B35/B$12*100</f>
        <v>0.08153279298967167</v>
      </c>
      <c r="E35" s="41"/>
      <c r="F35" s="42"/>
      <c r="G35" s="54">
        <v>1250.167</v>
      </c>
      <c r="H35" s="54">
        <f>G35/$G$10*100</f>
        <v>0.11900617416749641</v>
      </c>
      <c r="I35" s="54">
        <f>G35/G$12*100</f>
        <v>0.4301524328950225</v>
      </c>
      <c r="J35" s="54"/>
      <c r="K35" s="54">
        <f>G35-B35</f>
        <v>1014.2465889999999</v>
      </c>
      <c r="L35" s="43">
        <f>G35/B35-1</f>
        <v>4.299104874821533</v>
      </c>
    </row>
    <row r="36" spans="1:12" ht="48" customHeight="1">
      <c r="A36" s="65" t="s">
        <v>34</v>
      </c>
      <c r="B36" s="54">
        <v>19890.612921</v>
      </c>
      <c r="C36" s="54">
        <f>B36/$B$10*100</f>
        <v>1.8768213684389707</v>
      </c>
      <c r="D36" s="54">
        <f>B36/B$12*100</f>
        <v>6.874086132910227</v>
      </c>
      <c r="E36" s="54"/>
      <c r="F36" s="54"/>
      <c r="G36" s="54">
        <v>25757.273556000004</v>
      </c>
      <c r="H36" s="54">
        <f>G36/$G$10*100</f>
        <v>2.451892093524454</v>
      </c>
      <c r="I36" s="54">
        <f>G36/G$12*100</f>
        <v>8.862459083351288</v>
      </c>
      <c r="J36" s="54"/>
      <c r="K36" s="54">
        <f>G36-B36</f>
        <v>5866.660635000004</v>
      </c>
      <c r="L36" s="43">
        <f>G36/B36-1</f>
        <v>0.2949461968970364</v>
      </c>
    </row>
    <row r="37" spans="1:12" ht="10.5" customHeight="1">
      <c r="A37" s="66"/>
      <c r="B37" s="41"/>
      <c r="C37" s="41"/>
      <c r="D37" s="41"/>
      <c r="E37" s="41"/>
      <c r="F37" s="42"/>
      <c r="G37" s="57"/>
      <c r="H37" s="42"/>
      <c r="I37" s="42"/>
      <c r="J37" s="42"/>
      <c r="K37" s="42"/>
      <c r="L37" s="64"/>
    </row>
    <row r="38" spans="1:12" s="44" customFormat="1" ht="33" customHeight="1">
      <c r="A38" s="36" t="s">
        <v>35</v>
      </c>
      <c r="B38" s="67">
        <f>B39+B52+B53+B54+B55</f>
        <v>326406.31068326</v>
      </c>
      <c r="C38" s="38">
        <f>B38/$B$10*100</f>
        <v>30.79876628823729</v>
      </c>
      <c r="D38" s="38">
        <f>B38/B$38*100</f>
        <v>100</v>
      </c>
      <c r="E38" s="38"/>
      <c r="F38" s="38"/>
      <c r="G38" s="67">
        <f>G39+G52+G53+G54+G55</f>
        <v>374686.34907145</v>
      </c>
      <c r="H38" s="38">
        <f aca="true" t="shared" si="6" ref="H38:H50">G38/$G$10*100</f>
        <v>35.667225991231845</v>
      </c>
      <c r="I38" s="38">
        <f aca="true" t="shared" si="7" ref="I38:I54">G38/G$38*100</f>
        <v>100</v>
      </c>
      <c r="J38" s="38"/>
      <c r="K38" s="38">
        <f aca="true" t="shared" si="8" ref="K38:K56">G38-B38</f>
        <v>48280.038388190034</v>
      </c>
      <c r="L38" s="39">
        <f aca="true" t="shared" si="9" ref="L38:L51">G38/B38-1</f>
        <v>0.1479139244799721</v>
      </c>
    </row>
    <row r="39" spans="1:12" s="44" customFormat="1" ht="19.5" customHeight="1">
      <c r="A39" s="68" t="s">
        <v>36</v>
      </c>
      <c r="B39" s="57">
        <f>B40+B41+B42+B43+B44+B51</f>
        <v>305576.47132226</v>
      </c>
      <c r="C39" s="42">
        <f aca="true" t="shared" si="10" ref="C39:C53">B39/$B$10*100</f>
        <v>28.833322198145844</v>
      </c>
      <c r="D39" s="42">
        <f aca="true" t="shared" si="11" ref="D39:D54">B39/B$38*100</f>
        <v>93.61843240181315</v>
      </c>
      <c r="E39" s="42"/>
      <c r="F39" s="42"/>
      <c r="G39" s="57">
        <f>G40+G41+G42+G43+G44+G51</f>
        <v>351664.59395145</v>
      </c>
      <c r="H39" s="42">
        <f t="shared" si="6"/>
        <v>33.47573397500347</v>
      </c>
      <c r="I39" s="42">
        <f t="shared" si="7"/>
        <v>93.85572621552596</v>
      </c>
      <c r="J39" s="42"/>
      <c r="K39" s="42">
        <f t="shared" si="8"/>
        <v>46088.12262919004</v>
      </c>
      <c r="L39" s="43">
        <f t="shared" si="9"/>
        <v>0.15082353176526353</v>
      </c>
    </row>
    <row r="40" spans="1:12" ht="19.5" customHeight="1">
      <c r="A40" s="69" t="s">
        <v>37</v>
      </c>
      <c r="B40" s="62">
        <v>93239.157271</v>
      </c>
      <c r="C40" s="62">
        <f>B40/$B$10*100</f>
        <v>8.797780311571055</v>
      </c>
      <c r="D40" s="62">
        <f t="shared" si="11"/>
        <v>28.56536599302394</v>
      </c>
      <c r="E40" s="62"/>
      <c r="F40" s="62"/>
      <c r="G40" s="70">
        <v>99725.274164</v>
      </c>
      <c r="H40" s="62">
        <f t="shared" si="6"/>
        <v>9.49307040264406</v>
      </c>
      <c r="I40" s="62">
        <f t="shared" si="7"/>
        <v>26.61566785423056</v>
      </c>
      <c r="J40" s="62"/>
      <c r="K40" s="62">
        <f t="shared" si="8"/>
        <v>6486.1168929999985</v>
      </c>
      <c r="L40" s="71">
        <f t="shared" si="9"/>
        <v>0.06956430198256802</v>
      </c>
    </row>
    <row r="41" spans="1:12" ht="17.25" customHeight="1">
      <c r="A41" s="69" t="s">
        <v>38</v>
      </c>
      <c r="B41" s="62">
        <v>45438.468847</v>
      </c>
      <c r="C41" s="62">
        <f t="shared" si="10"/>
        <v>4.287444012907302</v>
      </c>
      <c r="D41" s="62">
        <f t="shared" si="11"/>
        <v>13.920830376068569</v>
      </c>
      <c r="E41" s="62"/>
      <c r="F41" s="62"/>
      <c r="G41" s="70">
        <v>49066.170158040004</v>
      </c>
      <c r="H41" s="62">
        <f t="shared" si="6"/>
        <v>4.670717745357</v>
      </c>
      <c r="I41" s="62">
        <f t="shared" si="7"/>
        <v>13.095264954177296</v>
      </c>
      <c r="J41" s="62"/>
      <c r="K41" s="62">
        <f t="shared" si="8"/>
        <v>3627.7013110400076</v>
      </c>
      <c r="L41" s="71">
        <f t="shared" si="9"/>
        <v>0.07983766625709099</v>
      </c>
    </row>
    <row r="42" spans="1:12" ht="19.5" customHeight="1">
      <c r="A42" s="69" t="s">
        <v>39</v>
      </c>
      <c r="B42" s="62">
        <v>11534.02475326</v>
      </c>
      <c r="C42" s="62">
        <f t="shared" si="10"/>
        <v>1.0883176002167196</v>
      </c>
      <c r="D42" s="62">
        <f t="shared" si="11"/>
        <v>3.5336402440002</v>
      </c>
      <c r="E42" s="62"/>
      <c r="F42" s="62"/>
      <c r="G42" s="70">
        <v>13983.955289080002</v>
      </c>
      <c r="H42" s="62">
        <f t="shared" si="6"/>
        <v>1.3311637714663223</v>
      </c>
      <c r="I42" s="62">
        <f t="shared" si="7"/>
        <v>3.7321763452912347</v>
      </c>
      <c r="J42" s="62"/>
      <c r="K42" s="62">
        <f t="shared" si="8"/>
        <v>2449.9305358200018</v>
      </c>
      <c r="L42" s="71">
        <f t="shared" si="9"/>
        <v>0.21240898890281534</v>
      </c>
    </row>
    <row r="43" spans="1:12" ht="19.5" customHeight="1">
      <c r="A43" s="69" t="s">
        <v>40</v>
      </c>
      <c r="B43" s="62">
        <v>6490.402999999999</v>
      </c>
      <c r="C43" s="62">
        <f t="shared" si="10"/>
        <v>0.6124158711730631</v>
      </c>
      <c r="D43" s="62">
        <f t="shared" si="11"/>
        <v>1.9884428663201288</v>
      </c>
      <c r="E43" s="62"/>
      <c r="F43" s="62"/>
      <c r="G43" s="70">
        <v>6683.904483</v>
      </c>
      <c r="H43" s="62">
        <f t="shared" si="6"/>
        <v>0.6362557170544481</v>
      </c>
      <c r="I43" s="62">
        <f t="shared" si="7"/>
        <v>1.7838665592072125</v>
      </c>
      <c r="J43" s="62"/>
      <c r="K43" s="62">
        <f t="shared" si="8"/>
        <v>193.50148300000092</v>
      </c>
      <c r="L43" s="71">
        <f t="shared" si="9"/>
        <v>0.02981347737575013</v>
      </c>
    </row>
    <row r="44" spans="1:12" s="44" customFormat="1" ht="19.5" customHeight="1">
      <c r="A44" s="69" t="s">
        <v>41</v>
      </c>
      <c r="B44" s="70">
        <f>B45+B46+B47+B48+B50+B49</f>
        <v>148542.960561</v>
      </c>
      <c r="C44" s="62">
        <f t="shared" si="10"/>
        <v>14.01608907776463</v>
      </c>
      <c r="D44" s="62">
        <f t="shared" si="11"/>
        <v>45.50860559345741</v>
      </c>
      <c r="E44" s="62"/>
      <c r="F44" s="62"/>
      <c r="G44" s="70">
        <f>G45+G46+G47+G48+G50+G49</f>
        <v>181693.71649533</v>
      </c>
      <c r="H44" s="62">
        <f t="shared" si="6"/>
        <v>17.295828533614277</v>
      </c>
      <c r="I44" s="62">
        <f t="shared" si="7"/>
        <v>48.49221674224441</v>
      </c>
      <c r="J44" s="62"/>
      <c r="K44" s="62">
        <f t="shared" si="8"/>
        <v>33150.755934329994</v>
      </c>
      <c r="L44" s="71">
        <f t="shared" si="9"/>
        <v>0.2231728505284265</v>
      </c>
    </row>
    <row r="45" spans="1:12" ht="31.5" customHeight="1">
      <c r="A45" s="72" t="s">
        <v>42</v>
      </c>
      <c r="B45" s="48">
        <v>1323.3509090000007</v>
      </c>
      <c r="C45" s="48">
        <f t="shared" si="10"/>
        <v>0.12486760834464368</v>
      </c>
      <c r="D45" s="48">
        <f>B45/B$38*100</f>
        <v>0.40543055256188393</v>
      </c>
      <c r="E45" s="48"/>
      <c r="F45" s="48"/>
      <c r="G45" s="73">
        <v>971.5669250000137</v>
      </c>
      <c r="H45" s="48">
        <f t="shared" si="6"/>
        <v>0.09248561407550397</v>
      </c>
      <c r="I45" s="48">
        <f t="shared" si="7"/>
        <v>0.2593013936610599</v>
      </c>
      <c r="J45" s="48"/>
      <c r="K45" s="48">
        <f t="shared" si="8"/>
        <v>-351.78398399998696</v>
      </c>
      <c r="L45" s="49">
        <f t="shared" si="9"/>
        <v>-0.2658281953845598</v>
      </c>
    </row>
    <row r="46" spans="1:12" ht="15.75" customHeight="1">
      <c r="A46" s="74" t="s">
        <v>43</v>
      </c>
      <c r="B46" s="48">
        <v>14270.617422</v>
      </c>
      <c r="C46" s="75">
        <f t="shared" si="10"/>
        <v>1.3465346605860409</v>
      </c>
      <c r="D46" s="75">
        <f t="shared" si="11"/>
        <v>4.372040905743395</v>
      </c>
      <c r="E46" s="75"/>
      <c r="F46" s="75"/>
      <c r="G46" s="76">
        <v>16941.688235</v>
      </c>
      <c r="H46" s="75">
        <f t="shared" si="6"/>
        <v>1.6127169416452642</v>
      </c>
      <c r="I46" s="75">
        <f t="shared" si="7"/>
        <v>4.521565377811334</v>
      </c>
      <c r="J46" s="75"/>
      <c r="K46" s="75">
        <f t="shared" si="8"/>
        <v>2671.070813000002</v>
      </c>
      <c r="L46" s="77">
        <f t="shared" si="9"/>
        <v>0.18717275742268868</v>
      </c>
    </row>
    <row r="47" spans="1:12" ht="33" customHeight="1">
      <c r="A47" s="72" t="s">
        <v>44</v>
      </c>
      <c r="B47" s="48">
        <v>346.92919600000005</v>
      </c>
      <c r="C47" s="48">
        <f t="shared" si="10"/>
        <v>0.03273524707228663</v>
      </c>
      <c r="D47" s="48">
        <f t="shared" si="11"/>
        <v>0.1062875271234125</v>
      </c>
      <c r="E47" s="42"/>
      <c r="F47" s="42"/>
      <c r="G47" s="73">
        <v>287.1500240000001</v>
      </c>
      <c r="H47" s="48">
        <f t="shared" si="6"/>
        <v>0.02733444873232519</v>
      </c>
      <c r="I47" s="48">
        <f t="shared" si="7"/>
        <v>0.07663743947747684</v>
      </c>
      <c r="J47" s="48"/>
      <c r="K47" s="48">
        <f t="shared" si="8"/>
        <v>-59.77917199999996</v>
      </c>
      <c r="L47" s="49">
        <f t="shared" si="9"/>
        <v>-0.17230942996218734</v>
      </c>
    </row>
    <row r="48" spans="1:12" ht="17.25" customHeight="1">
      <c r="A48" s="74" t="s">
        <v>45</v>
      </c>
      <c r="B48" s="48">
        <v>104803.187853</v>
      </c>
      <c r="C48" s="75">
        <f>B48/$B$10*100</f>
        <v>9.888929176001733</v>
      </c>
      <c r="D48" s="75">
        <f t="shared" si="11"/>
        <v>32.10819902152551</v>
      </c>
      <c r="E48" s="75"/>
      <c r="F48" s="75"/>
      <c r="G48" s="76">
        <v>128009.117494</v>
      </c>
      <c r="H48" s="75">
        <f>G48/$G$10*100</f>
        <v>12.185472286117358</v>
      </c>
      <c r="I48" s="75">
        <f t="shared" si="7"/>
        <v>34.16433980347375</v>
      </c>
      <c r="J48" s="75"/>
      <c r="K48" s="75">
        <f t="shared" si="8"/>
        <v>23205.92964100001</v>
      </c>
      <c r="L48" s="77">
        <f t="shared" si="9"/>
        <v>0.22142389097504678</v>
      </c>
    </row>
    <row r="49" spans="1:12" ht="48" customHeight="1">
      <c r="A49" s="78" t="s">
        <v>46</v>
      </c>
      <c r="B49" s="76">
        <v>22121.636181</v>
      </c>
      <c r="C49" s="75">
        <f>B49/$B$10*100</f>
        <v>2.087334344810433</v>
      </c>
      <c r="D49" s="75">
        <f>B49/B$38*100</f>
        <v>6.777331030975844</v>
      </c>
      <c r="E49" s="75"/>
      <c r="F49" s="75"/>
      <c r="G49" s="76">
        <v>28213.095037</v>
      </c>
      <c r="H49" s="75">
        <f t="shared" si="6"/>
        <v>2.685667196284457</v>
      </c>
      <c r="I49" s="75">
        <f t="shared" si="7"/>
        <v>7.529789944821279</v>
      </c>
      <c r="J49" s="75"/>
      <c r="K49" s="75">
        <f t="shared" si="8"/>
        <v>6091.4588559999975</v>
      </c>
      <c r="L49" s="77">
        <f t="shared" si="9"/>
        <v>0.27536203950555316</v>
      </c>
    </row>
    <row r="50" spans="1:12" ht="19.5" customHeight="1">
      <c r="A50" s="79" t="s">
        <v>47</v>
      </c>
      <c r="B50" s="48">
        <v>5677.239</v>
      </c>
      <c r="C50" s="48">
        <f t="shared" si="10"/>
        <v>0.5356880409494895</v>
      </c>
      <c r="D50" s="48">
        <f t="shared" si="11"/>
        <v>1.7393165555273566</v>
      </c>
      <c r="E50" s="48"/>
      <c r="F50" s="48"/>
      <c r="G50" s="73">
        <v>7271.09878033</v>
      </c>
      <c r="H50" s="48">
        <f t="shared" si="6"/>
        <v>0.6921520467593713</v>
      </c>
      <c r="I50" s="48">
        <f t="shared" si="7"/>
        <v>1.9405827829995095</v>
      </c>
      <c r="J50" s="48"/>
      <c r="K50" s="48">
        <f t="shared" si="8"/>
        <v>1593.8597803300008</v>
      </c>
      <c r="L50" s="49">
        <f t="shared" si="9"/>
        <v>0.2807455843113178</v>
      </c>
    </row>
    <row r="51" spans="1:12" ht="31.5" customHeight="1">
      <c r="A51" s="80" t="s">
        <v>48</v>
      </c>
      <c r="B51" s="81">
        <v>331.45689</v>
      </c>
      <c r="C51" s="81">
        <f>B51/$B$10*100</f>
        <v>0.03127532451307941</v>
      </c>
      <c r="D51" s="62">
        <f t="shared" si="11"/>
        <v>0.10154732894292628</v>
      </c>
      <c r="E51" s="62"/>
      <c r="F51" s="62"/>
      <c r="G51" s="70">
        <v>511.573362</v>
      </c>
      <c r="H51" s="62">
        <f>G51/$G$10*100</f>
        <v>0.048697804867368674</v>
      </c>
      <c r="I51" s="62">
        <f t="shared" si="7"/>
        <v>0.13653376037525367</v>
      </c>
      <c r="J51" s="62"/>
      <c r="K51" s="62">
        <f t="shared" si="8"/>
        <v>180.116472</v>
      </c>
      <c r="L51" s="82">
        <f t="shared" si="9"/>
        <v>0.5434084414416607</v>
      </c>
    </row>
    <row r="52" spans="1:12" s="44" customFormat="1" ht="19.5" customHeight="1">
      <c r="A52" s="68" t="s">
        <v>49</v>
      </c>
      <c r="B52" s="83">
        <v>22317.598961000003</v>
      </c>
      <c r="C52" s="62">
        <f>B52/$B$10*100</f>
        <v>2.105824832478332</v>
      </c>
      <c r="D52" s="62">
        <f t="shared" si="11"/>
        <v>6.8373674866405025</v>
      </c>
      <c r="E52" s="62"/>
      <c r="F52" s="62"/>
      <c r="G52" s="70">
        <v>24659.833545</v>
      </c>
      <c r="H52" s="62">
        <f>G52/$G$10*100</f>
        <v>2.347424340746269</v>
      </c>
      <c r="I52" s="62">
        <f t="shared" si="7"/>
        <v>6.581460361743136</v>
      </c>
      <c r="J52" s="62"/>
      <c r="K52" s="62">
        <f t="shared" si="8"/>
        <v>2342.234583999998</v>
      </c>
      <c r="L52" s="71">
        <f>G52/B52-1</f>
        <v>0.10495011529210885</v>
      </c>
    </row>
    <row r="53" spans="1:12" ht="19.5" customHeight="1">
      <c r="A53" s="68" t="s">
        <v>31</v>
      </c>
      <c r="B53" s="83">
        <v>0</v>
      </c>
      <c r="C53" s="62">
        <f t="shared" si="10"/>
        <v>0</v>
      </c>
      <c r="D53" s="62">
        <f t="shared" si="11"/>
        <v>0</v>
      </c>
      <c r="E53" s="62"/>
      <c r="F53" s="62"/>
      <c r="G53" s="70">
        <v>0</v>
      </c>
      <c r="H53" s="62">
        <f>G53/$G$10*100</f>
        <v>0</v>
      </c>
      <c r="I53" s="62">
        <f t="shared" si="7"/>
        <v>0</v>
      </c>
      <c r="J53" s="62"/>
      <c r="K53" s="62">
        <f t="shared" si="8"/>
        <v>0</v>
      </c>
      <c r="L53" s="71"/>
    </row>
    <row r="54" spans="1:12" s="44" customFormat="1" ht="32.25" customHeight="1">
      <c r="A54" s="84" t="s">
        <v>50</v>
      </c>
      <c r="B54" s="81">
        <v>-1487.7596</v>
      </c>
      <c r="C54" s="62">
        <f>B54/$B$10*100</f>
        <v>-0.14038074238688844</v>
      </c>
      <c r="D54" s="62">
        <f t="shared" si="11"/>
        <v>-0.45579988845365826</v>
      </c>
      <c r="E54" s="62"/>
      <c r="F54" s="62"/>
      <c r="G54" s="70">
        <v>-1638.0784250000002</v>
      </c>
      <c r="H54" s="62">
        <f>G54/$G$10*100</f>
        <v>-0.155932324517899</v>
      </c>
      <c r="I54" s="62">
        <f t="shared" si="7"/>
        <v>-0.4371865772690935</v>
      </c>
      <c r="J54" s="62"/>
      <c r="K54" s="62">
        <f t="shared" si="8"/>
        <v>-150.31882500000006</v>
      </c>
      <c r="L54" s="71">
        <f>G54/B54-1</f>
        <v>0.10103703918294338</v>
      </c>
    </row>
    <row r="55" spans="1:12" s="44" customFormat="1" ht="7.5" customHeight="1">
      <c r="A55" s="85"/>
      <c r="B55" s="86"/>
      <c r="C55" s="42"/>
      <c r="D55" s="42"/>
      <c r="E55" s="42"/>
      <c r="F55" s="42"/>
      <c r="G55" s="57"/>
      <c r="H55" s="42"/>
      <c r="I55" s="42"/>
      <c r="J55" s="42"/>
      <c r="K55" s="62">
        <f t="shared" si="8"/>
        <v>0</v>
      </c>
      <c r="L55" s="71"/>
    </row>
    <row r="56" spans="1:12" s="30" customFormat="1" ht="21" customHeight="1" thickBot="1">
      <c r="A56" s="87" t="s">
        <v>51</v>
      </c>
      <c r="B56" s="88">
        <f>B12-B38</f>
        <v>-37049.8415262599</v>
      </c>
      <c r="C56" s="89">
        <f>B56/$B$10*100</f>
        <v>-3.4959171218071337</v>
      </c>
      <c r="D56" s="88">
        <v>0</v>
      </c>
      <c r="E56" s="88"/>
      <c r="F56" s="90"/>
      <c r="G56" s="88">
        <f>G12-G38</f>
        <v>-84052.86559069989</v>
      </c>
      <c r="H56" s="89">
        <f>G56/$G$10*100</f>
        <v>-8.00117901189521</v>
      </c>
      <c r="I56" s="91">
        <v>0</v>
      </c>
      <c r="J56" s="90"/>
      <c r="K56" s="88">
        <f t="shared" si="8"/>
        <v>-47003.02406443999</v>
      </c>
      <c r="L56" s="92"/>
    </row>
    <row r="57" spans="1:12" s="30" customFormat="1" ht="21" customHeight="1">
      <c r="A57" s="93"/>
      <c r="B57" s="62"/>
      <c r="C57" s="94"/>
      <c r="D57" s="62"/>
      <c r="E57" s="62"/>
      <c r="F57" s="75"/>
      <c r="G57" s="62"/>
      <c r="H57" s="94"/>
      <c r="I57" s="81"/>
      <c r="J57" s="75"/>
      <c r="K57" s="62"/>
      <c r="L57" s="43"/>
    </row>
    <row r="58" spans="7:11" ht="19.5" customHeight="1">
      <c r="G58" s="95"/>
      <c r="H58" s="95"/>
      <c r="I58" s="95"/>
      <c r="J58" s="95"/>
      <c r="K58" s="95"/>
    </row>
    <row r="59" spans="7:11" ht="19.5" customHeight="1">
      <c r="G59" s="95"/>
      <c r="H59" s="95"/>
      <c r="I59" s="95"/>
      <c r="J59" s="95"/>
      <c r="K59" s="95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  <row r="62" spans="7:11" ht="19.5" customHeight="1">
      <c r="G62" s="95"/>
      <c r="H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  <row r="64" spans="7:11" ht="19.5" customHeight="1">
      <c r="G64" s="95"/>
      <c r="H64" s="95"/>
      <c r="I64" s="95"/>
      <c r="J64" s="95"/>
      <c r="K64" s="95"/>
    </row>
    <row r="65" spans="7:11" ht="19.5" customHeight="1">
      <c r="G65" s="95"/>
      <c r="H65" s="95"/>
      <c r="I65" s="95"/>
      <c r="J65" s="95"/>
      <c r="K65" s="95"/>
    </row>
    <row r="66" spans="7:11" ht="19.5" customHeight="1">
      <c r="G66" s="95"/>
      <c r="H66" s="95"/>
      <c r="I66" s="95"/>
      <c r="J66" s="95"/>
      <c r="K66" s="95"/>
    </row>
    <row r="67" spans="7:11" ht="19.5" customHeight="1">
      <c r="G67" s="95"/>
      <c r="H67" s="95"/>
      <c r="I67" s="95"/>
      <c r="J67" s="95"/>
      <c r="K67" s="95"/>
    </row>
    <row r="68" spans="7:11" ht="19.5" customHeight="1">
      <c r="G68" s="95"/>
      <c r="H68" s="95"/>
      <c r="I68" s="95"/>
      <c r="J68" s="95"/>
      <c r="K68" s="95"/>
    </row>
    <row r="69" spans="7:11" ht="19.5" customHeight="1">
      <c r="G69" s="95"/>
      <c r="H69" s="95"/>
      <c r="I69" s="95"/>
      <c r="J69" s="95"/>
      <c r="K69" s="95"/>
    </row>
    <row r="70" spans="7:11" ht="19.5" customHeight="1">
      <c r="G70" s="95"/>
      <c r="H70" s="95"/>
      <c r="I70" s="95"/>
      <c r="J70" s="95"/>
      <c r="K70" s="95"/>
    </row>
    <row r="71" spans="7:11" ht="19.5" customHeight="1">
      <c r="G71" s="95"/>
      <c r="H71" s="95"/>
      <c r="I71" s="95"/>
      <c r="J71" s="95"/>
      <c r="K71" s="95"/>
    </row>
    <row r="72" spans="7:11" ht="19.5" customHeight="1">
      <c r="G72" s="95"/>
      <c r="H72" s="95"/>
      <c r="I72" s="95"/>
      <c r="J72" s="95"/>
      <c r="K72" s="95"/>
    </row>
    <row r="73" spans="7:11" ht="19.5" customHeight="1">
      <c r="G73" s="95"/>
      <c r="H73" s="95"/>
      <c r="I73" s="95"/>
      <c r="J73" s="95"/>
      <c r="K73" s="95"/>
    </row>
    <row r="74" spans="7:11" ht="19.5" customHeight="1">
      <c r="G74" s="95"/>
      <c r="H74" s="95"/>
      <c r="I74" s="95"/>
      <c r="J74" s="95"/>
      <c r="K74" s="95"/>
    </row>
    <row r="75" spans="7:11" ht="19.5" customHeight="1">
      <c r="G75" s="95"/>
      <c r="H75" s="95"/>
      <c r="I75" s="95"/>
      <c r="J75" s="95"/>
      <c r="K75" s="95"/>
    </row>
    <row r="76" spans="7:11" ht="19.5" customHeight="1">
      <c r="G76" s="95"/>
      <c r="H76" s="95"/>
      <c r="I76" s="95"/>
      <c r="J76" s="95"/>
      <c r="K76" s="95"/>
    </row>
    <row r="77" spans="7:11" ht="19.5" customHeight="1">
      <c r="G77" s="95"/>
      <c r="H77" s="95"/>
      <c r="I77" s="95"/>
      <c r="J77" s="95"/>
      <c r="K77" s="95"/>
    </row>
    <row r="78" spans="7:11" ht="19.5" customHeight="1">
      <c r="G78" s="95"/>
      <c r="H78" s="95"/>
      <c r="I78" s="95"/>
      <c r="J78" s="95"/>
      <c r="K78" s="95"/>
    </row>
    <row r="79" spans="7:11" ht="19.5" customHeight="1">
      <c r="G79" s="95"/>
      <c r="H79" s="95"/>
      <c r="I79" s="95"/>
      <c r="J79" s="95"/>
      <c r="K79" s="95"/>
    </row>
    <row r="80" spans="7:11" ht="19.5" customHeight="1">
      <c r="G80" s="95"/>
      <c r="H80" s="95"/>
      <c r="I80" s="95"/>
      <c r="J80" s="95"/>
      <c r="K80" s="95"/>
    </row>
    <row r="81" spans="7:11" ht="19.5" customHeight="1">
      <c r="G81" s="95"/>
      <c r="H81" s="95"/>
      <c r="I81" s="95"/>
      <c r="J81" s="95"/>
      <c r="K81" s="95"/>
    </row>
    <row r="82" spans="7:11" ht="19.5" customHeight="1">
      <c r="G82" s="95"/>
      <c r="H82" s="95"/>
      <c r="I82" s="95"/>
      <c r="J82" s="95"/>
      <c r="K82" s="95"/>
    </row>
    <row r="83" spans="7:11" ht="19.5" customHeight="1">
      <c r="G83" s="95"/>
      <c r="H83" s="95"/>
      <c r="I83" s="95"/>
      <c r="J83" s="95"/>
      <c r="K83" s="95"/>
    </row>
    <row r="84" spans="7:11" ht="19.5" customHeight="1">
      <c r="G84" s="95"/>
      <c r="H84" s="95"/>
      <c r="I84" s="95"/>
      <c r="J84" s="95"/>
      <c r="K84" s="95"/>
    </row>
    <row r="85" spans="7:11" ht="19.5" customHeight="1">
      <c r="G85" s="95"/>
      <c r="H85" s="95"/>
      <c r="I85" s="95"/>
      <c r="J85" s="95"/>
      <c r="K85" s="95"/>
    </row>
    <row r="86" spans="7:11" ht="19.5" customHeight="1">
      <c r="G86" s="95"/>
      <c r="H86" s="95"/>
      <c r="I86" s="95"/>
      <c r="J86" s="95"/>
      <c r="K86" s="95"/>
    </row>
    <row r="87" spans="7:11" ht="19.5" customHeight="1">
      <c r="G87" s="95"/>
      <c r="H87" s="95"/>
      <c r="I87" s="95"/>
      <c r="J87" s="95"/>
      <c r="K87" s="95"/>
    </row>
    <row r="88" spans="7:11" ht="19.5" customHeight="1">
      <c r="G88" s="95"/>
      <c r="H88" s="95"/>
      <c r="I88" s="95"/>
      <c r="J88" s="95"/>
      <c r="K88" s="95"/>
    </row>
    <row r="89" spans="7:11" ht="19.5" customHeight="1">
      <c r="G89" s="95"/>
      <c r="H89" s="95"/>
      <c r="I89" s="95"/>
      <c r="J89" s="95"/>
      <c r="K89" s="95"/>
    </row>
    <row r="90" spans="7:11" ht="19.5" customHeight="1">
      <c r="G90" s="95"/>
      <c r="H90" s="95"/>
      <c r="I90" s="95"/>
      <c r="J90" s="95"/>
      <c r="K90" s="95"/>
    </row>
    <row r="91" spans="7:11" ht="19.5" customHeight="1">
      <c r="G91" s="95"/>
      <c r="H91" s="95"/>
      <c r="I91" s="95"/>
      <c r="J91" s="95"/>
      <c r="K91" s="95"/>
    </row>
    <row r="92" spans="7:11" ht="19.5" customHeight="1">
      <c r="G92" s="95"/>
      <c r="H92" s="95"/>
      <c r="I92" s="95"/>
      <c r="J92" s="95"/>
      <c r="K92" s="95"/>
    </row>
    <row r="93" spans="7:11" ht="19.5" customHeight="1">
      <c r="G93" s="95"/>
      <c r="H93" s="95"/>
      <c r="I93" s="95"/>
      <c r="J93" s="95"/>
      <c r="K93" s="95"/>
    </row>
    <row r="94" spans="7:11" ht="19.5" customHeight="1">
      <c r="G94" s="95"/>
      <c r="H94" s="95"/>
      <c r="I94" s="95"/>
      <c r="J94" s="95"/>
      <c r="K94" s="95"/>
    </row>
    <row r="95" spans="7:11" ht="19.5" customHeight="1">
      <c r="G95" s="95"/>
      <c r="H95" s="95"/>
      <c r="I95" s="95"/>
      <c r="J95" s="95"/>
      <c r="K95" s="95"/>
    </row>
    <row r="96" spans="7:11" ht="19.5" customHeight="1">
      <c r="G96" s="95"/>
      <c r="H96" s="95"/>
      <c r="I96" s="95"/>
      <c r="J96" s="95"/>
      <c r="K96" s="95"/>
    </row>
    <row r="97" spans="7:11" ht="19.5" customHeight="1">
      <c r="G97" s="95"/>
      <c r="H97" s="95"/>
      <c r="I97" s="95"/>
      <c r="J97" s="95"/>
      <c r="K97" s="95"/>
    </row>
    <row r="98" spans="7:11" ht="19.5" customHeight="1">
      <c r="G98" s="95"/>
      <c r="H98" s="95"/>
      <c r="I98" s="95"/>
      <c r="J98" s="95"/>
      <c r="K98" s="95"/>
    </row>
    <row r="99" spans="7:11" ht="19.5" customHeight="1">
      <c r="G99" s="95"/>
      <c r="H99" s="95"/>
      <c r="I99" s="95"/>
      <c r="J99" s="95"/>
      <c r="K99" s="95"/>
    </row>
    <row r="100" spans="7:11" ht="19.5" customHeight="1">
      <c r="G100" s="95"/>
      <c r="H100" s="95"/>
      <c r="I100" s="95"/>
      <c r="J100" s="95"/>
      <c r="K100" s="95"/>
    </row>
    <row r="101" spans="7:11" ht="19.5" customHeight="1">
      <c r="G101" s="95"/>
      <c r="H101" s="95"/>
      <c r="I101" s="95"/>
      <c r="J101" s="95"/>
      <c r="K101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2020-12-23T10:42:31Z</dcterms:created>
  <dcterms:modified xsi:type="dcterms:W3CDTF">2020-12-23T13:10:21Z</dcterms:modified>
  <cp:category/>
  <cp:version/>
  <cp:contentType/>
  <cp:contentStatus/>
</cp:coreProperties>
</file>