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96" activeTab="2"/>
  </bookViews>
  <sheets>
    <sheet name="Contracte, Acorduri-cadru" sheetId="1" r:id="rId1"/>
    <sheet name="Achiziții directe" sheetId="2" r:id="rId2"/>
    <sheet name="Proiecte" sheetId="3" r:id="rId3"/>
    <sheet name="Contracte subsecvente" sheetId="4" r:id="rId4"/>
  </sheets>
  <definedNames>
    <definedName name="_xlnm._FilterDatabase" localSheetId="1" hidden="1">'Achiziții directe'!$A$8:$H$95</definedName>
    <definedName name="_xlnm._FilterDatabase" localSheetId="3" hidden="1">'Contracte subsecvente'!$A$8:$F$87</definedName>
    <definedName name="_xlnm._FilterDatabase" localSheetId="0" hidden="1">'Contracte, Acorduri-cadru'!$A$9:$J$58</definedName>
    <definedName name="_xlnm._FilterDatabase" localSheetId="2" hidden="1">'Proiecte'!$A$8:$J$68</definedName>
    <definedName name="_xlnm.Print_Titles" localSheetId="1">'Achiziții directe'!$8:$8</definedName>
    <definedName name="_xlnm.Print_Titles" localSheetId="3">'Contracte subsecvente'!$8:$8</definedName>
    <definedName name="_xlnm.Print_Titles" localSheetId="0">'Contracte, Acorduri-cadru'!$9:$9</definedName>
    <definedName name="_xlnm.Print_Titles" localSheetId="2">'Proiecte'!$8:$8</definedName>
  </definedNames>
  <calcPr fullCalcOnLoad="1"/>
</workbook>
</file>

<file path=xl/sharedStrings.xml><?xml version="1.0" encoding="utf-8"?>
<sst xmlns="http://schemas.openxmlformats.org/spreadsheetml/2006/main" count="1596" uniqueCount="533">
  <si>
    <t>Nr. crt.</t>
  </si>
  <si>
    <t>Cod CPV</t>
  </si>
  <si>
    <t>Tipul și obiectul contractului  / acordului-cadru</t>
  </si>
  <si>
    <t>Sursa de finanțare</t>
  </si>
  <si>
    <t>Procedura stabilită / instrumente specifice pentru derularea procesului de achiziție</t>
  </si>
  <si>
    <t>Data (luna) estimată pentru atribuirea contractului / acordului-cadru</t>
  </si>
  <si>
    <t>Persoana responsabilă cu aplicarea procedurii de atribuire</t>
  </si>
  <si>
    <t>SECRETAR GENERAL ADJUNCT,</t>
  </si>
  <si>
    <t>Obiectul achiziției directe</t>
  </si>
  <si>
    <t>Data estimată pentru inițiere</t>
  </si>
  <si>
    <t>Data estimată pentru finalizare</t>
  </si>
  <si>
    <t>Persoana responsabilă</t>
  </si>
  <si>
    <t>PROGRAMUL ANUAL AL ACHIZIȚIILOR PUBLICE AL CENTRALEI MFP PENTRU ANUL 2016</t>
  </si>
  <si>
    <t>Elena Ilie</t>
  </si>
  <si>
    <t>A. BUNURI ȘI SERVICII</t>
  </si>
  <si>
    <t>Consumabile pentru tehnica de calcul</t>
  </si>
  <si>
    <t>30125120-8           30125110-5              30125000-1</t>
  </si>
  <si>
    <t>buget</t>
  </si>
  <si>
    <t>Licitație deschisă</t>
  </si>
  <si>
    <t>iulie</t>
  </si>
  <si>
    <t>Cașu C.</t>
  </si>
  <si>
    <t>online</t>
  </si>
  <si>
    <t>Rechizite, articole de birou si papetarie</t>
  </si>
  <si>
    <t xml:space="preserve">30197000-6     30192000-1        22852000-7     22810000-1       22830000-7         19522000-7      39292400-9       </t>
  </si>
  <si>
    <t>august</t>
  </si>
  <si>
    <t>Alexe R.</t>
  </si>
  <si>
    <t>Carburant auto</t>
  </si>
  <si>
    <t>offline</t>
  </si>
  <si>
    <t>Melinte L.</t>
  </si>
  <si>
    <t>Hârtie igienică rolă mică</t>
  </si>
  <si>
    <t>Hârtie igienică pentru dispenser</t>
  </si>
  <si>
    <t>Hârtie prosop</t>
  </si>
  <si>
    <t>Materiale și obiecte sanitare</t>
  </si>
  <si>
    <t>33760000-5</t>
  </si>
  <si>
    <t>71315000-9</t>
  </si>
  <si>
    <t>Achiziție directă</t>
  </si>
  <si>
    <t>februarie</t>
  </si>
  <si>
    <t>Teodorescu M.</t>
  </si>
  <si>
    <t>aprilie</t>
  </si>
  <si>
    <t>31681000-3</t>
  </si>
  <si>
    <t>mai</t>
  </si>
  <si>
    <t>Mobilier (scaune ergonomice, dulapuri, mese ședință)</t>
  </si>
  <si>
    <t xml:space="preserve">39112000-0    39141300-5   39516000-2 </t>
  </si>
  <si>
    <t>octombrie</t>
  </si>
  <si>
    <t>Neagu D.</t>
  </si>
  <si>
    <t>Role hârtie pentru canapea consultații</t>
  </si>
  <si>
    <t>Şerveţele</t>
  </si>
  <si>
    <t>33770000-8</t>
  </si>
  <si>
    <t>Asistenţă şi reprezentare juridică a României în dosarul nr. 2:15-cv-01946 din anul 2015 aflat pe rolul Tribunalului Districtual al Statelor Unite pentru Districtul Central California</t>
  </si>
  <si>
    <t>79100000-5</t>
  </si>
  <si>
    <t>nu se cunoaște valoarea, se acorda mandat</t>
  </si>
  <si>
    <t>Selecție de oferte / procedură internă</t>
  </si>
  <si>
    <t>martie</t>
  </si>
  <si>
    <t>Moise D.</t>
  </si>
  <si>
    <t>Arhivare și restaurare documente clasificate</t>
  </si>
  <si>
    <t>79995100-6</t>
  </si>
  <si>
    <t>Furnizare televiziune prin cablu</t>
  </si>
  <si>
    <t>64228100-1</t>
  </si>
  <si>
    <t>ianuarie</t>
  </si>
  <si>
    <t>Radu A.</t>
  </si>
  <si>
    <t>Intreținere tehnică sistem de securitate fizică spații SIC</t>
  </si>
  <si>
    <t>50610000-4</t>
  </si>
  <si>
    <t>Intreţinere full service pt echipamentele D125, DC560, WC7845, DC260, XP7760</t>
  </si>
  <si>
    <t xml:space="preserve">50323100-6 </t>
  </si>
  <si>
    <t>Intretinere suport tehnic pt.sist.de manag.al datoriei publice FTI Star</t>
  </si>
  <si>
    <t>72267000-4      72000000-5</t>
  </si>
  <si>
    <t>Negociere</t>
  </si>
  <si>
    <t>Horia A.</t>
  </si>
  <si>
    <t>Reparatii aparate aer conditionat</t>
  </si>
  <si>
    <t>50800000-3</t>
  </si>
  <si>
    <t>Reparatii și întreținere sistem control acces pontaj</t>
  </si>
  <si>
    <t>50000000-5</t>
  </si>
  <si>
    <t>iunie</t>
  </si>
  <si>
    <t xml:space="preserve">Reparatii aparate telefonice de secretariat </t>
  </si>
  <si>
    <t>50334140-8</t>
  </si>
  <si>
    <t xml:space="preserve">Intretinere și reparații ascensoare </t>
  </si>
  <si>
    <t>50750000-7</t>
  </si>
  <si>
    <t>Cerere de oferte</t>
  </si>
  <si>
    <t>Reparatii la sistemul de acces auto pentru bariere tip Beninca</t>
  </si>
  <si>
    <t>Suport si mentenanta software pentru accesul la SWIFT platforma centralizata de plati a Trezoreriei Statului</t>
  </si>
  <si>
    <t>72540000-2</t>
  </si>
  <si>
    <t>Transport aerian de călători</t>
  </si>
  <si>
    <t>60400000-2</t>
  </si>
  <si>
    <t>B. CHELTUIELI DE CAPITAL</t>
  </si>
  <si>
    <t>Licență modul de funcționalitate FX2M pentru interfața cu FTI Star</t>
  </si>
  <si>
    <t>Modernizare sediu MFP</t>
  </si>
  <si>
    <t>45430000-0            45441000-0         98316000-1</t>
  </si>
  <si>
    <t>septembrie</t>
  </si>
  <si>
    <t>II. CONTRACTE</t>
  </si>
  <si>
    <t>Intretinere si asistenta tehnica pentru sistemul de evaluare a performantelor MFP - Balanced Scorecard - Tablou de bord</t>
  </si>
  <si>
    <t>Procedură simplificată</t>
  </si>
  <si>
    <t>Optimizare aplicatie informatica buget</t>
  </si>
  <si>
    <t>Reparatii la coloana hidrofor si apa rece - tr.II</t>
  </si>
  <si>
    <t>45232150-8</t>
  </si>
  <si>
    <t>Reparatii la coloana apa pluviala tronson III</t>
  </si>
  <si>
    <t>45231111-6</t>
  </si>
  <si>
    <t>Sincronizare baze de date din cadrul platformei integrate a MFP de conectare la sistemul electronic de plați (SEP)</t>
  </si>
  <si>
    <t>Furnizare energie electrica</t>
  </si>
  <si>
    <t xml:space="preserve">09310000-5 </t>
  </si>
  <si>
    <t>Bursa Română de Mărfuri</t>
  </si>
  <si>
    <t>45259300-0</t>
  </si>
  <si>
    <t>Aparate de aer conditionat</t>
  </si>
  <si>
    <t xml:space="preserve">39717200-3   </t>
  </si>
  <si>
    <t>Dezvoltare program informatic Datorie Publica</t>
  </si>
  <si>
    <t xml:space="preserve">48610000-7 </t>
  </si>
  <si>
    <t>Platformă acces fără fir pentru sediul central MFP, etaj 1 și 2</t>
  </si>
  <si>
    <t>32420000-2 32412000-4</t>
  </si>
  <si>
    <t>Olteanu M.</t>
  </si>
  <si>
    <t>Elaborare documentație de proiectare necesară realizării lucrărilor de modernizare a sediului MFP</t>
  </si>
  <si>
    <t>71242000-6</t>
  </si>
  <si>
    <t xml:space="preserve">Modernizare / înlocuire ascensoare sediul MFP din  Str. Apolodor nr. 17, sector 5 și Bd. Mircea Voda nr. 44, sector 3 </t>
  </si>
  <si>
    <t>42416100-6</t>
  </si>
  <si>
    <t>Sisteme integrate de securitate pentru sediile MFP</t>
  </si>
  <si>
    <t xml:space="preserve">79930000-2          45312200-9 </t>
  </si>
  <si>
    <t>Solutie de stocare de tip storage 25Tb</t>
  </si>
  <si>
    <t>48960000-5</t>
  </si>
  <si>
    <t>Statii de lucru mobile - laptopuri</t>
  </si>
  <si>
    <t>30213300-8</t>
  </si>
  <si>
    <t>Statii de lucru fixe - desktop</t>
  </si>
  <si>
    <t>30213100-6</t>
  </si>
  <si>
    <t>Director general adjunct,</t>
  </si>
  <si>
    <t>Angelică Măcău</t>
  </si>
  <si>
    <t>Șef Serviciu,</t>
  </si>
  <si>
    <t>Daniela Moise</t>
  </si>
  <si>
    <t>Întocmit,</t>
  </si>
  <si>
    <t>Virginia Băcneanu</t>
  </si>
  <si>
    <t>Legendă culori:</t>
  </si>
  <si>
    <t>în curs de derulare</t>
  </si>
  <si>
    <t>finalizată</t>
  </si>
  <si>
    <t>Data (luna) estimată pentru începerea procedurii</t>
  </si>
  <si>
    <t>decembrie 2015</t>
  </si>
  <si>
    <t>Reparatii masina de broșat si ghilotină</t>
  </si>
  <si>
    <t>Valoarea estimată a contractului  / acordului-cadru                  - Lei, fără TVA -</t>
  </si>
  <si>
    <t xml:space="preserve">Modalitatea de derulare a procedurii de atribuire        online / offline </t>
  </si>
  <si>
    <t>APROB</t>
  </si>
  <si>
    <t>ANEXA NR.1 PRIVIND ACHIZIȚIILE DIRECTE CE URMEAZĂ A FI ATRIBUITE ÎN ANUL 2016</t>
  </si>
  <si>
    <t>Alcool sanitar</t>
  </si>
  <si>
    <t xml:space="preserve">Articole de igienizare și reparații </t>
  </si>
  <si>
    <t>24322510-5</t>
  </si>
  <si>
    <t>44192000-2  44100000-1    44190000-8 44810000-1   44832200-3    44812400-9  44424200-0</t>
  </si>
  <si>
    <t>Teodorescu M. + Radu A. + Olteanu M.</t>
  </si>
  <si>
    <t>Articole menaj și materiale pentru curățenie</t>
  </si>
  <si>
    <t xml:space="preserve">39224000-8          19640000-4           39811100-1              39224330-0         39224350-6          19500000-1             39224320-7                </t>
  </si>
  <si>
    <t>Detergent pentru masina Taski</t>
  </si>
  <si>
    <t>39831200-8</t>
  </si>
  <si>
    <t>Medicamente</t>
  </si>
  <si>
    <t>Materiale medico-sanitare</t>
  </si>
  <si>
    <t>33690000-3</t>
  </si>
  <si>
    <t>33123100-9     18939000-0         31111000-7</t>
  </si>
  <si>
    <t xml:space="preserve">Teodorescu M. </t>
  </si>
  <si>
    <t>Antiderapant</t>
  </si>
  <si>
    <t>Coperţi plastic pt.maşina de spiralat</t>
  </si>
  <si>
    <t>Covoraşe PVC pentru intrare</t>
  </si>
  <si>
    <t>Distrugatoare documente</t>
  </si>
  <si>
    <t>Halate și uniforme îngrijitoare</t>
  </si>
  <si>
    <t>34927100-2</t>
  </si>
  <si>
    <t>22852100-8</t>
  </si>
  <si>
    <t>39531400-7</t>
  </si>
  <si>
    <t>30191400-8</t>
  </si>
  <si>
    <t xml:space="preserve">18143000-3 </t>
  </si>
  <si>
    <t>Jaluzele verticale si tip rolete</t>
  </si>
  <si>
    <t>39515440-1           39515410-2</t>
  </si>
  <si>
    <t>Kituri și certificate digitale pt semnatura electronica</t>
  </si>
  <si>
    <t>79132100-9</t>
  </si>
  <si>
    <t>Lavete microfibra</t>
  </si>
  <si>
    <t>39514200-0</t>
  </si>
  <si>
    <t>Cartele control acces in Ministerul Mediului</t>
  </si>
  <si>
    <t>22457000-8</t>
  </si>
  <si>
    <t>Lucrări montaj senzori instalație de iluminat Apolodor nr. 17</t>
  </si>
  <si>
    <t>30237475-9</t>
  </si>
  <si>
    <t xml:space="preserve">aprilie </t>
  </si>
  <si>
    <t>decembrie</t>
  </si>
  <si>
    <t>Materiale de lacatuserie</t>
  </si>
  <si>
    <t>24000000-4 44334000-0 44514200-8 18141000-9 30192125-3 18143000-3 33735100-2 44442000-0 44512920-7 38300000-8 44500000-5 14520000-2</t>
  </si>
  <si>
    <t>Materiale și produse sanitare</t>
  </si>
  <si>
    <t>39141100-3    38622000-1   44411000-4</t>
  </si>
  <si>
    <t>Materiale tâmplărie și disc pentru flex</t>
  </si>
  <si>
    <t>44190000-8       44316500-3</t>
  </si>
  <si>
    <t>Plăcuță firmă cu sigla MFP</t>
  </si>
  <si>
    <t>44423450-0</t>
  </si>
  <si>
    <t>Polite CASCO</t>
  </si>
  <si>
    <t>66512100-3</t>
  </si>
  <si>
    <t>50730000-1</t>
  </si>
  <si>
    <t>Roviniete auto</t>
  </si>
  <si>
    <t>22453000-0</t>
  </si>
  <si>
    <t>Servicii de grafică</t>
  </si>
  <si>
    <t>79822500-7</t>
  </si>
  <si>
    <t>Servicii pentru obținerea numerelor cadastrale și intabulării imobilelor MFP</t>
  </si>
  <si>
    <t>71354300-7</t>
  </si>
  <si>
    <t>50116500-6</t>
  </si>
  <si>
    <t>45421150-0</t>
  </si>
  <si>
    <t>Suport dispozitiv automat de alimentare pentru scanner Xerox DocuMate752</t>
  </si>
  <si>
    <t>30124500-9</t>
  </si>
  <si>
    <t>Stampile, tusiere, datiere, inseriatoare si placute</t>
  </si>
  <si>
    <t>30192153-8            30192154-5  44423450-0               30192150-7               30192152-1</t>
  </si>
  <si>
    <t>Abonament Monitorul Oficial on-line</t>
  </si>
  <si>
    <t>22211100-3</t>
  </si>
  <si>
    <t>Actualizare panou omagial</t>
  </si>
  <si>
    <t>35261000-1</t>
  </si>
  <si>
    <t xml:space="preserve">Actualizare program legislatie on-line </t>
  </si>
  <si>
    <t>64216200-5</t>
  </si>
  <si>
    <t>Asigurare obligatorie RCA</t>
  </si>
  <si>
    <t>66516100-1</t>
  </si>
  <si>
    <t>Asistenta tehnica pentru aplicatia informatica si baza de date privind inventarierea mijloacelor fixe si a obiectelor de inventar, cu cod de bare</t>
  </si>
  <si>
    <t>72267000-4</t>
  </si>
  <si>
    <t>Audit CISA</t>
  </si>
  <si>
    <t>72150000-1</t>
  </si>
  <si>
    <t>Certificare PKI (certificare semnatura electronica) - Digisign</t>
  </si>
  <si>
    <t>Certificare PKI (certificare semnatura electronica) - Certsign</t>
  </si>
  <si>
    <t>Consultanță în domeniul insolvenței</t>
  </si>
  <si>
    <t>79410000-1</t>
  </si>
  <si>
    <t>Difuzare presa romaneasca si straina (reviste de specialitate, publicatii periodice, ziare pe suport hartie cat si on-line)</t>
  </si>
  <si>
    <t>22200000-2</t>
  </si>
  <si>
    <t>Drepturi de utilizare a licentei pentru aplicatia informatica - persoane cu handicap vizual</t>
  </si>
  <si>
    <t>72500000-0</t>
  </si>
  <si>
    <t>Furnizare gaze naturale</t>
  </si>
  <si>
    <t>09123000-7</t>
  </si>
  <si>
    <t>Mentenanță sistem supraveghere video Apolodor nr. 17</t>
  </si>
  <si>
    <t xml:space="preserve">50324100-3 </t>
  </si>
  <si>
    <t>Produse de informare / promoționale și obiecte de protocol pentru participanții la cea de a XX-a ediții a Adunării Generale a I.O.T.A.</t>
  </si>
  <si>
    <t>39294100-0     18530000-3</t>
  </si>
  <si>
    <t>Reparatii grup sanitar parter tr.II</t>
  </si>
  <si>
    <t>Reparatii masina Taski</t>
  </si>
  <si>
    <t>50532000-3</t>
  </si>
  <si>
    <t>Token-uri si cititoare de carduri (DGTI)</t>
  </si>
  <si>
    <t>30200000-1       30233300-4</t>
  </si>
  <si>
    <t>Produse pentru bufetul de protocol (cafea arabică măcinată, cafea monodoze 9 g.cu cofeină, cafea mondoze 8 g. fara cofeină, apa minerală plată la PET de 0,5 l., apa minerală carbogazoasă la PET de 0,5 l., apa minerală plată la dozator PET de 19 l., lapte pentru cafea 1 litru  pasteurizat, zahăr plicuri de 5 gr., zahăr la 1 kg., ceai fructe - 20 pliculete/cutie, pahare unica folosinta 180 ml - 100 buc/set, palete plastic 88 mm.</t>
  </si>
  <si>
    <t>15861000-1       15861200-3         15981200-0             15981100-9          15511100-4           15831000-2           15864100-3           19520000-7           39222100-5</t>
  </si>
  <si>
    <t>Instruire personal administrare baze de date PostgreSQL</t>
  </si>
  <si>
    <t xml:space="preserve">80533200-1 </t>
  </si>
  <si>
    <t>DGTI + Scoala de finante</t>
  </si>
  <si>
    <t>Monitorul Oficial - Bis</t>
  </si>
  <si>
    <t>Publicari  in Monitorul Oficial</t>
  </si>
  <si>
    <t>Publicari anunturi in ziare</t>
  </si>
  <si>
    <t>79800000-2</t>
  </si>
  <si>
    <t>Inchiriere sala conferinte</t>
  </si>
  <si>
    <t>Servicii protocol aeroport</t>
  </si>
  <si>
    <t xml:space="preserve">70310000-7 </t>
  </si>
  <si>
    <t>55330000-2                       55520000-1</t>
  </si>
  <si>
    <t>Negru R. / Serv.comunicare</t>
  </si>
  <si>
    <t>92111250-9   92225100-7</t>
  </si>
  <si>
    <t>buget Trezorerie</t>
  </si>
  <si>
    <t>Dirigentie de santier pentru lucrarile de modernizare sediu MFP din str. Apolodor, nr. 17, sector 5</t>
  </si>
  <si>
    <t>Dulapuri antifoc, antiefractie, hidroizolate pentru arhivare suporti magnetici optici</t>
  </si>
  <si>
    <t xml:space="preserve">39132100-7 </t>
  </si>
  <si>
    <t>Elaborare documentatii necesare si obtinerea autorizatiei de securitate la incendiu pentru sediile MFP</t>
  </si>
  <si>
    <t xml:space="preserve">90711100-5  </t>
  </si>
  <si>
    <t>Proiectare sisteme integrate de securitate pentru sediile MFP</t>
  </si>
  <si>
    <t>32323500-8 51314000-6 79930000-2</t>
  </si>
  <si>
    <t>Terminal videoconferinta</t>
  </si>
  <si>
    <t xml:space="preserve">32232000-8 </t>
  </si>
  <si>
    <t>Certificare PKI (certificare semnatura electronica) - Certsign - Upgrade licenta Clicksign</t>
  </si>
  <si>
    <t>Videoproiector portabil</t>
  </si>
  <si>
    <t>38652120-7</t>
  </si>
  <si>
    <t>I. Sprijinirea ACP în vederea gestionării eficiente a Fondurilor Europene Structurale și de Investiții</t>
  </si>
  <si>
    <t>Aplicații informatice</t>
  </si>
  <si>
    <t>Articole de papetărie/birotică și consumabile IT (tonere)</t>
  </si>
  <si>
    <t>48900000-7</t>
  </si>
  <si>
    <t>19520000-7 30197642-8</t>
  </si>
  <si>
    <t>fonduri europene</t>
  </si>
  <si>
    <t>Procedura simplificată</t>
  </si>
  <si>
    <t xml:space="preserve">Certificate digitale calificate </t>
  </si>
  <si>
    <t>Piese de schimb și rețelistică/periferice</t>
  </si>
  <si>
    <t xml:space="preserve">30237000-9        30237300-2       </t>
  </si>
  <si>
    <t>Mobilier integrat</t>
  </si>
  <si>
    <t xml:space="preserve">39122100-4 </t>
  </si>
  <si>
    <t>PC-uri, multifuncționale / imprimante, tablete și UPS-uri</t>
  </si>
  <si>
    <t>30213000-5           30232000-4</t>
  </si>
  <si>
    <t xml:space="preserve">Servicii de închiriere autoturism cu conducător auto </t>
  </si>
  <si>
    <t>60171000-7</t>
  </si>
  <si>
    <t>noiembrie</t>
  </si>
  <si>
    <t>Servicii de consultanță în domeniul achizițiilor publice, audit, FIDIC și evaluare pentru perioada de programare 2014- 2020</t>
  </si>
  <si>
    <t xml:space="preserve">79411000-8 </t>
  </si>
  <si>
    <t>Servicii de consultanță în domeniul achizițiilor publice și FIDIC în contextul procedurilor de închidere a perioadei de programare 2007 - 2013</t>
  </si>
  <si>
    <t>79418000-7       71318000-0</t>
  </si>
  <si>
    <t>TOTAL</t>
  </si>
  <si>
    <t>II. Sprijin pentru ACP în gestionarea Mecanismului Financiar al spațiului Economic European și a Mecanismului Financiar Norvegian 2009-2014</t>
  </si>
  <si>
    <t>Organizare vizite de studiu</t>
  </si>
  <si>
    <t>55120000-7</t>
  </si>
  <si>
    <t>Procedură internă proprie</t>
  </si>
  <si>
    <t>III.  Întărirea capacităţii administrative a Ministerului Finanţelor Publice în implementarea măsurilor de sprijin de natura ajutorului de stat  SIPOCA8</t>
  </si>
  <si>
    <t>Servicii pentru consultanţă şi expertiză pentru elaborarea studiului de impact și a raportului referitor la propunerile de îmbunătățire a cadrului normativ și metodologic privind măsurile de natura ajutorului de stat</t>
  </si>
  <si>
    <t>79400000-8</t>
  </si>
  <si>
    <t>Servicii pentru consultanţă şi expertiză pentru dezvoltarea și implementarea aplicațiilor electronice (avizare măsuri de ajutor de stat,”monitoring tool”)</t>
  </si>
  <si>
    <t>72227000-2</t>
  </si>
  <si>
    <t>Servicii pentru organizarea și/sau participarea la evenimente</t>
  </si>
  <si>
    <t>55120000-7         55300000-3      60130000-8(1)</t>
  </si>
  <si>
    <t>Servicii pentru elaborarea, producția și distribuția materialelor publicitare și de informare, precum și cele cu difuzarea în mass-media</t>
  </si>
  <si>
    <t>22462000-6</t>
  </si>
  <si>
    <t>Servicii privind organizarea de evenimente pentru promovarea proiectului</t>
  </si>
  <si>
    <t>Laptopuri</t>
  </si>
  <si>
    <t>Imprimantă multifuncțională</t>
  </si>
  <si>
    <t>30232110-8</t>
  </si>
  <si>
    <t>Videoproiector</t>
  </si>
  <si>
    <t>Licențe software</t>
  </si>
  <si>
    <t>48310000-4</t>
  </si>
  <si>
    <t>Licențe (soluție) antivirus</t>
  </si>
  <si>
    <t>48761000-0</t>
  </si>
  <si>
    <t>Materiale consumabile (hârtie A4, hârtie A3, tonere imprimantă, pixuri)</t>
  </si>
  <si>
    <t>30197643-5             30125110-5             30192121-5</t>
  </si>
  <si>
    <t>IV. Dezvoltarea capacitatii de administrare a datoriei publice guvernamentale prin utilizarea instrumentelor financiare derivate SIPOCA10</t>
  </si>
  <si>
    <t>Procedura Banca Mondială</t>
  </si>
  <si>
    <t>Servicii de consultanță</t>
  </si>
  <si>
    <t>Dispozitiv telefonic specializat pentru organizarea de teleconferinte</t>
  </si>
  <si>
    <t>32550000-3</t>
  </si>
  <si>
    <t>Servicii de agentii de turism (cazare si transport)</t>
  </si>
  <si>
    <t>63510000-7</t>
  </si>
  <si>
    <t>Materiale publicitare si de informare (mape, pixuri, afise, bannere, foi antet)</t>
  </si>
  <si>
    <t>Servicii de organizare conferinte de deschidere si de inchidere a proiectului</t>
  </si>
  <si>
    <t>V. Îmbunătăţirea modelării veniturilor bugetare pentru analiză şi prognoză SIPOCA14</t>
  </si>
  <si>
    <t>Ansamblu de tehnici informatice pentru management (Laptopuri,imprimantă, telefoane,televizor,mașină de tocat hârtie, mașină de legat hârtie, aer condiționat, licente software si cu accesoriile necesare, servicii de întreținere și reparare echipament IT)</t>
  </si>
  <si>
    <t>30213100-6          30232110-8         32552110-1          32324000-0        30191400-8         42991100-0       39717200-3            48000000-8</t>
  </si>
  <si>
    <t xml:space="preserve">Mobilier </t>
  </si>
  <si>
    <t>39000000-2</t>
  </si>
  <si>
    <t xml:space="preserve">Materiale consumabile </t>
  </si>
  <si>
    <t xml:space="preserve">30197643-5             30125110-5   </t>
  </si>
  <si>
    <t>Materiale informare, comunicare și publicitate (materiale promoționale, anunț ziar)</t>
  </si>
  <si>
    <t xml:space="preserve">Servicii de organizare conferinte </t>
  </si>
  <si>
    <t xml:space="preserve">Servicii de tipărire, multiplicare, distribuire de materiale realizate în cadrul proiectului (studii, metodologii, ghid) </t>
  </si>
  <si>
    <t>Servicii de organizare cursuri de instruire</t>
  </si>
  <si>
    <t>VI. Programul de Cooperare Elveţiano-Român vizând reducerea disparităţilor economice şi sociale în cadrul Uniunii Europene extinse  - Fondul de Asistenţă Tehnică</t>
  </si>
  <si>
    <t>Produse informative și de promovare</t>
  </si>
  <si>
    <t>Consumabile echipamente birotica</t>
  </si>
  <si>
    <t>30125110-5      30124000-4</t>
  </si>
  <si>
    <t>Minilaptopuri</t>
  </si>
  <si>
    <t xml:space="preserve">Laptopuri </t>
  </si>
  <si>
    <t>Licențe Windows</t>
  </si>
  <si>
    <t>Licențe Office</t>
  </si>
  <si>
    <t>32324100-1</t>
  </si>
  <si>
    <t xml:space="preserve">Servicii de reuniuni si conferinte organizate la hotel </t>
  </si>
  <si>
    <t>Servicii catering/protocol</t>
  </si>
  <si>
    <t>55520000-1</t>
  </si>
  <si>
    <t>Servicii de training inclusiv servicii adiacente organizare training (masa, cazare, transport)</t>
  </si>
  <si>
    <t>Servicii de traducere si interpretariat</t>
  </si>
  <si>
    <t xml:space="preserve"> 79530000-8                    79540000-1</t>
  </si>
  <si>
    <t>VII. Programul ”Sprijin pentru Autoritatea de Audit în gestionarea Mecanismului Financiar al Spațiului Economic European și a Mecanismului Financiar Norvegian 2009-2014”</t>
  </si>
  <si>
    <t>Servicii de învățământ și formare profesională în audit fonduri nerambursabile pentru personalul Autorității de Audit din cadrul UCAAPI.</t>
  </si>
  <si>
    <t xml:space="preserve">80000000-4 </t>
  </si>
  <si>
    <t>Tipul și obiectul contractului  subsecvent</t>
  </si>
  <si>
    <t>Valoarea estimată a contractului  subsecvent                         - Lei, fără TVA -</t>
  </si>
  <si>
    <t>Observații</t>
  </si>
  <si>
    <t>ANEXA NR.3 PRIVIND CONTRACTELE SUBSECVENTE CE SE VOR ATRIBUI ÎN CURSUL ANULUI 2016</t>
  </si>
  <si>
    <t>ANEXA NR.2 PRIVIND ACHIZIȚIILE INIȚIATE PENTRU IMPLEMENTAREA PROIECTELOR FINANȚATE DIN FONDURI NERAMBURSABILE ÎN CURSUL ANULUI 2016</t>
  </si>
  <si>
    <t>Hartie pentru fotocopiatoare format A4 si A3</t>
  </si>
  <si>
    <t>Plicuri diverse dimensiuni</t>
  </si>
  <si>
    <t>Acord-cadru 2013</t>
  </si>
  <si>
    <t>Acord-cadru 2016</t>
  </si>
  <si>
    <t>Acord-cadru 2014</t>
  </si>
  <si>
    <t>Contract-cadru 2016</t>
  </si>
  <si>
    <t xml:space="preserve">Cașu C.          </t>
  </si>
  <si>
    <t>Conectare la reteaua TRANSFOND</t>
  </si>
  <si>
    <t>Conectare la reteaua SWIFT / Orange</t>
  </si>
  <si>
    <t>Conectare la reteaua SWIFT / D-Net</t>
  </si>
  <si>
    <t>Curatenie imobile</t>
  </si>
  <si>
    <t>Dezinsectie si deratizare</t>
  </si>
  <si>
    <t>Expertiza in domeniile contabilitate, fiscalitate si topografie</t>
  </si>
  <si>
    <t>Expertiza proprietati imobiliare</t>
  </si>
  <si>
    <t>Constantinescu A. / DGTDP</t>
  </si>
  <si>
    <t>Moise D. + Bacneanu V. + Melinte L.</t>
  </si>
  <si>
    <t>Sursa unica - Contract incheiet in 2006 cu prelungire automata</t>
  </si>
  <si>
    <t xml:space="preserve"> Acord-cadru 2015</t>
  </si>
  <si>
    <t xml:space="preserve">Acord cadru 2015 </t>
  </si>
  <si>
    <t>Furnizare legitimatii</t>
  </si>
  <si>
    <t>Intreținere și reparatii usi automate</t>
  </si>
  <si>
    <t>Acord-cadru 2015</t>
  </si>
  <si>
    <t>Contract-cadru  2015</t>
  </si>
  <si>
    <t xml:space="preserve">Intretinere si reparatii ascensoare </t>
  </si>
  <si>
    <t>Intreţinere full service pt echip D125, DC560, WC7845, DC260, XP7760</t>
  </si>
  <si>
    <t>Intretinere si suport tehnic pt.manag.datoriei publice UNCTAD DAFAS</t>
  </si>
  <si>
    <t>Intretinere si reparatii sistem control acces si pontaj</t>
  </si>
  <si>
    <t xml:space="preserve">Cașu C.         </t>
  </si>
  <si>
    <t>Ene Mihaela/ DGTDP</t>
  </si>
  <si>
    <t>Sursa unica - Protocol incheiet in 2005 cu prelungire automata</t>
  </si>
  <si>
    <t>Mentenanta imobile</t>
  </si>
  <si>
    <t>Mentenanta, asistenta tehnica si reparatii pentru instalatia de sonorizare din camera 372</t>
  </si>
  <si>
    <t>Reparatii aparate fax</t>
  </si>
  <si>
    <t>Contract-cadru 2015</t>
  </si>
  <si>
    <t>Reparații fotocopiatoare</t>
  </si>
  <si>
    <t>Reparații aparate aer condiționat</t>
  </si>
  <si>
    <t>Revizie, reparatii si ITP auto</t>
  </si>
  <si>
    <t xml:space="preserve">Transmitere  flux de stiri on - line </t>
  </si>
  <si>
    <t>Salubrizare</t>
  </si>
  <si>
    <t>Servicii SWIFT SCRL Belgia</t>
  </si>
  <si>
    <t>Niculae Claudiu / DGTDP</t>
  </si>
  <si>
    <t>Sursa unica - Contract incheiet in 2004 cu prelungire automata</t>
  </si>
  <si>
    <t xml:space="preserve"> Acord-cadru 2013</t>
  </si>
  <si>
    <t>Contract-cadru  2014 și 2016</t>
  </si>
  <si>
    <t xml:space="preserve">Acord-cadru 2012 si 2016  </t>
  </si>
  <si>
    <t>Contr.-cadru 2015 și 2016</t>
  </si>
  <si>
    <t>Acord cadru 2014</t>
  </si>
  <si>
    <t>Servicii bancare pentru derularea contribuției financiare de preaderare a Comunității Europene</t>
  </si>
  <si>
    <t>Servicii poştale</t>
  </si>
  <si>
    <t>Spalatorie auto</t>
  </si>
  <si>
    <t>Suport si mentenanta software pentru accesul la SWIFTplatforma centralizata de plati a Trezoreriei Statului</t>
  </si>
  <si>
    <t>Telefonie fixa</t>
  </si>
  <si>
    <t>Telefonie mobila</t>
  </si>
  <si>
    <t xml:space="preserve">Transport aerian de calatori </t>
  </si>
  <si>
    <t>Verificare și încărcare stingătoare</t>
  </si>
  <si>
    <t>Verificare, reparare și completare a hidranților interiori de incendiu</t>
  </si>
  <si>
    <t>Savu P.</t>
  </si>
  <si>
    <t>Acord-cadru 2012 și  2016</t>
  </si>
  <si>
    <t>Alocare coduri ISIN</t>
  </si>
  <si>
    <t>Arhivare si legare documente</t>
  </si>
  <si>
    <t>Interpretariat autorizat simultan si consecutiv si traduceri (retroversiuni) autorizate texte</t>
  </si>
  <si>
    <t>Servicii financiare (Thomson Reuters + Datastream)</t>
  </si>
  <si>
    <t>Servicii financiare (Bloomberg)</t>
  </si>
  <si>
    <t>Radulescu Sergiu / DGTDP</t>
  </si>
  <si>
    <t>Contract incheiat in 2010 cu prelungire automata</t>
  </si>
  <si>
    <t>Convenție 2013</t>
  </si>
  <si>
    <t>Tehnoredactare si tiparire Revista de Finante Publice</t>
  </si>
  <si>
    <t xml:space="preserve">Cheltuieli bancare pentru participarea la sistemul ReGIS </t>
  </si>
  <si>
    <t xml:space="preserve">Cheltuieli bancare pentru participarea la sistemul SENT </t>
  </si>
  <si>
    <t>Cheltuieli bancare pentru participarea la sistemul SaFIR</t>
  </si>
  <si>
    <t>Radulescu C./ DGTDP</t>
  </si>
  <si>
    <t>Contract 181688/2005 - prelungire automata</t>
  </si>
  <si>
    <t>Contract 349/2005 - prelungire automata</t>
  </si>
  <si>
    <t>Contract 184641/2005 - prelungire automata</t>
  </si>
  <si>
    <t>Asistență și reprezentare juridică a României în dosarul ARB/05/20 de pe rolul instantei judecatoresti din Marele Ducat al Luxemburgului</t>
  </si>
  <si>
    <t>Asistență și reprezentare juridică a României în dosarul ARB/05/20 de pe rolul instantei judecatoresti din Republica Franceza</t>
  </si>
  <si>
    <t>Asistență și reprezentare juridică a României în dosarul ARB/05/20 de pe rolul instantei judecatoresti din Marea Britanie</t>
  </si>
  <si>
    <t>Asistență și reprezentare juridică a României în dosarul ARB/05/20 de pe rolul instantei judecatoresti din Columbia</t>
  </si>
  <si>
    <t>Asistenta și reprezentare juridică a Romaniei in litigiile arbitrale internat UNCITRAL - Dosar FIN.CO.GE.RO</t>
  </si>
  <si>
    <t>Moise A.</t>
  </si>
  <si>
    <t xml:space="preserve">Olteanu M. </t>
  </si>
  <si>
    <t>Act aditional la Contract-cadru 2015</t>
  </si>
  <si>
    <t>Act adițional la Contract-cadru DGJ</t>
  </si>
  <si>
    <t>Act aditional la Contract-cadru 2016</t>
  </si>
  <si>
    <t>Act adițional la Contract-cadru 2015</t>
  </si>
  <si>
    <t>Asistență și reprezentare juridica CIRDI dosar ARB 15/31</t>
  </si>
  <si>
    <t>Licente Microsoft Office Professional 2013</t>
  </si>
  <si>
    <t>alt buget / Trezorerie*</t>
  </si>
  <si>
    <t>venituri proprii*</t>
  </si>
  <si>
    <t>*) Sumele nu sunt luate în calcul la total capitol A.</t>
  </si>
  <si>
    <t>Materiale si piese pentru intretinere si reparatatii instalatii electrice</t>
  </si>
  <si>
    <t>ANAF</t>
  </si>
  <si>
    <t>finalizat</t>
  </si>
  <si>
    <t>offline cu etapă finală de licitație electronică</t>
  </si>
  <si>
    <t>39831500-1</t>
  </si>
  <si>
    <t xml:space="preserve">Produse  ingrijire si curatare autoturisme </t>
  </si>
  <si>
    <t>Teodorescu T.</t>
  </si>
  <si>
    <t xml:space="preserve">mai                   august </t>
  </si>
  <si>
    <t>Acumulatori pentru sistemul de securitate fizica spatii SIC</t>
  </si>
  <si>
    <t>31430000-9</t>
  </si>
  <si>
    <t>Revizie tehnica periodica a instalatiei de gaze din sediul MFP aflat in Bulevardul Mircea Voda</t>
  </si>
  <si>
    <t>50531200-8</t>
  </si>
  <si>
    <t>Acorduri-cadru 2014 și 2016</t>
  </si>
  <si>
    <t>Acord-cadru 2014 si 2016</t>
  </si>
  <si>
    <t>DGTDP</t>
  </si>
  <si>
    <t>Caşu C.</t>
  </si>
  <si>
    <t>Alexe R. + Cașu C. + Moise A.</t>
  </si>
  <si>
    <t>Deflectoare aer condiţionat</t>
  </si>
  <si>
    <t>39717200-3</t>
  </si>
  <si>
    <t xml:space="preserve">Alexe R. + Cașu C. </t>
  </si>
  <si>
    <t>servicii anexa 2 la Legea nr. 98/2016</t>
  </si>
  <si>
    <t>Televizoare LCD cu suport</t>
  </si>
  <si>
    <t>32552000-7</t>
  </si>
  <si>
    <t>Aparate secretariat</t>
  </si>
  <si>
    <t>Ghilotina</t>
  </si>
  <si>
    <t>42991110-3</t>
  </si>
  <si>
    <t>Masina de broşat</t>
  </si>
  <si>
    <t>42990000-2</t>
  </si>
  <si>
    <t>Aparate anti-muste si tanta si rezerve</t>
  </si>
  <si>
    <t>33691000-0</t>
  </si>
  <si>
    <t>31158100-9 30237253-7</t>
  </si>
  <si>
    <t>39298000-7</t>
  </si>
  <si>
    <t>Mape pentru dosarele profesionale</t>
  </si>
  <si>
    <t>Odorizante interior</t>
  </si>
  <si>
    <t>39811100-1</t>
  </si>
  <si>
    <t xml:space="preserve">Lucrări de revizie punct termic din sediul MFP din str. Apolodor, nr. 17, sector 5 </t>
  </si>
  <si>
    <t>Constatare defecțiune frigider bufet protocol si reparatie</t>
  </si>
  <si>
    <t>Lucrări de acoperire a podelelor cu mocheta pentru camera 372 si 857</t>
  </si>
  <si>
    <t>45432130-4</t>
  </si>
  <si>
    <t>HDD compatibil storage IBM</t>
  </si>
  <si>
    <t>30233132-5</t>
  </si>
  <si>
    <t xml:space="preserve"> Moise D. + Radu A.</t>
  </si>
  <si>
    <t>Echipamente IT si consumabile</t>
  </si>
  <si>
    <t>30213100-6 39173000-5 30232110-8 30120000-6 30125100-2</t>
  </si>
  <si>
    <t>Servicii de recrutare de personal pentru selectarea administratorilor membrilor in consiliile de administraţie / consiliile de supraveghere la societățile comerciale cu capital integral sau majoritar de stat, care se află sub autoritatea Ministerului Finanțelor Publice</t>
  </si>
  <si>
    <t>79600000-0</t>
  </si>
  <si>
    <t>Servicii de recrutare de personal pentru selectarea membrilor în consiliul de administraţie la CEC Bank S.A. - lot procedura "Licitatie deschisa", achizitie cf. art. 19 coroborat cu art. 7 alin (5) din Legea nr. 98/2016</t>
  </si>
  <si>
    <t>Valoarea estimată                                      - lei, fără TVA -</t>
  </si>
  <si>
    <t>09132000-3   09134200-9    30163100-0</t>
  </si>
  <si>
    <t>Reparații frigider bufet protocol</t>
  </si>
  <si>
    <t>50730000-0</t>
  </si>
  <si>
    <t>50514000-1</t>
  </si>
  <si>
    <t>71247000-1</t>
  </si>
  <si>
    <t>50342000-4</t>
  </si>
  <si>
    <t>Sistem de securitate fizică și detecție incendii compus din: sistem de detecție/semnalizare efracție, sistem de control acces, sistem de supraveghere TVCI, sistem de detecție și avertizare incendiu, protecția ferestrelor</t>
  </si>
  <si>
    <t>aprilie                                           iunie                     septembrie</t>
  </si>
  <si>
    <t>mai                          iulie                           octombrie</t>
  </si>
  <si>
    <t>35120000-1       42961100-1       31625100-4            31625200-5         31625300-6</t>
  </si>
  <si>
    <t>Frigidere</t>
  </si>
  <si>
    <t>39711130-9</t>
  </si>
  <si>
    <t>iulie              septembrie</t>
  </si>
  <si>
    <t>Servicii de învățământ și formare profesională - Curs ”Cadru tehnic PSI”</t>
  </si>
  <si>
    <t>80500000-9</t>
  </si>
  <si>
    <t>Teodorescu M. + Moise A.</t>
  </si>
  <si>
    <t>Valoarea estimată a contractului  / acordului-cadru                               - Lei, fără TVA -</t>
  </si>
  <si>
    <t>Contracte / Contracte-cadru / Acorduri-cadru pentru care se vor iniția proceduri de atribuire în cursul anului</t>
  </si>
  <si>
    <t>Asistență și reprezentare juridică a României în dosarul ARB/05/20 de pe rolul instantei judecatoresti din Regatul Belgiei</t>
  </si>
  <si>
    <t xml:space="preserve">Contract-cadru 2015 </t>
  </si>
  <si>
    <t>Incărcare stingătoare incendiu</t>
  </si>
  <si>
    <t>Contract-cadru  2014</t>
  </si>
  <si>
    <t xml:space="preserve"> Acord-cadru 2016</t>
  </si>
  <si>
    <t>Rama fotografii</t>
  </si>
  <si>
    <t>Incarcare butelii</t>
  </si>
  <si>
    <t>09133000-0</t>
  </si>
  <si>
    <t>Băcneanu V.</t>
  </si>
  <si>
    <t>Mentenanță pentru instalația de sonorizare</t>
  </si>
  <si>
    <t>Deblocare seif container informații clasificate</t>
  </si>
  <si>
    <t>Inlocuire anvelope/roți autovehicule</t>
  </si>
  <si>
    <t>Producție spot TV și difuzare pentru promovarea emisiunii ”CENTENAR”</t>
  </si>
  <si>
    <t>Confectionare si montaj panou termopan</t>
  </si>
  <si>
    <t>Accesorii telefon/tableta (încărcătoare, huse etc. )</t>
  </si>
  <si>
    <t xml:space="preserve">Băcneanu V.  </t>
  </si>
  <si>
    <t xml:space="preserve">Băcneanu V.   </t>
  </si>
  <si>
    <r>
      <t xml:space="preserve">Băcneanu V.  </t>
    </r>
    <r>
      <rPr>
        <sz val="11"/>
        <color indexed="10"/>
        <rFont val="Calibri"/>
        <family val="2"/>
      </rPr>
      <t xml:space="preserve"> </t>
    </r>
  </si>
  <si>
    <t xml:space="preserve">Băcneanu V. </t>
  </si>
  <si>
    <t xml:space="preserve">            I. CONTRACTE - CADRU / ACORDURI - CADRU</t>
  </si>
  <si>
    <t xml:space="preserve">Negociere </t>
  </si>
  <si>
    <t>aprilie                             august</t>
  </si>
  <si>
    <t>mai                decembrie</t>
  </si>
  <si>
    <t>Asistență și reprezentare juridică CIRDI dosar ARB 14/29</t>
  </si>
  <si>
    <t>Asistență și reprezentare juridică CIRDI dosar ARB 16/19</t>
  </si>
  <si>
    <t>Produse pentru bufetul de protocol (cești cafea, tăvi, ibrice, tribușoane, fețe de masă, prosoape de bucătărie, hotă aragaz)</t>
  </si>
  <si>
    <t>39221122-8         39221160-6            39220000-0          39513100-2          39514200-0            42520000-7</t>
  </si>
  <si>
    <t>Alexe R.+Cașu C.</t>
  </si>
  <si>
    <t>Băcneanu V. + Cașu C.</t>
  </si>
  <si>
    <t>Materiale si piese pentru intretinere si reparatii instalatii electrice</t>
  </si>
  <si>
    <t>Uși metalice antiefracție și antiincendiu</t>
  </si>
  <si>
    <t>44421500-2</t>
  </si>
  <si>
    <t xml:space="preserve">Monitorizare presa centrala si locala, radio-tv, web si social media -tv </t>
  </si>
  <si>
    <t xml:space="preserve">Transcrieri emisiuni radio-tv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</si>
</sst>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rgb="FF00000A"/>
      <name val="Calibri"/>
      <family val="2"/>
    </font>
    <font>
      <b/>
      <sz val="11"/>
      <color rgb="FF00000A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4" borderId="10" xfId="55" applyFont="1" applyFill="1" applyBorder="1" applyAlignment="1">
      <alignment horizontal="center" vertical="center" wrapText="1"/>
      <protection/>
    </xf>
    <xf numFmtId="3" fontId="20" fillId="35" borderId="10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3" fontId="20" fillId="34" borderId="10" xfId="0" applyNumberFormat="1" applyFont="1" applyFill="1" applyBorder="1" applyAlignment="1">
      <alignment horizontal="left" vertical="center" wrapText="1"/>
    </xf>
    <xf numFmtId="3" fontId="20" fillId="3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3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vertical="center" wrapText="1"/>
    </xf>
    <xf numFmtId="0" fontId="42" fillId="34" borderId="1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/>
    </xf>
    <xf numFmtId="0" fontId="43" fillId="0" borderId="10" xfId="0" applyFont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49" fontId="20" fillId="35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49" fontId="20" fillId="35" borderId="10" xfId="0" applyNumberFormat="1" applyFont="1" applyFill="1" applyBorder="1" applyAlignment="1">
      <alignment horizontal="left" vertical="center" wrapText="1"/>
    </xf>
    <xf numFmtId="3" fontId="0" fillId="35" borderId="10" xfId="0" applyNumberForma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49" fontId="20" fillId="35" borderId="12" xfId="0" applyNumberFormat="1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0" fillId="35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9" fillId="0" borderId="15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20" fillId="33" borderId="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49">
      <selection activeCell="D25" sqref="D25"/>
    </sheetView>
  </sheetViews>
  <sheetFormatPr defaultColWidth="9.140625" defaultRowHeight="15"/>
  <cols>
    <col min="1" max="1" width="5.00390625" style="164" customWidth="1"/>
    <col min="2" max="2" width="32.28125" style="5" customWidth="1"/>
    <col min="3" max="3" width="11.7109375" style="5" customWidth="1"/>
    <col min="4" max="4" width="13.7109375" style="13" customWidth="1"/>
    <col min="5" max="5" width="10.00390625" style="5" customWidth="1"/>
    <col min="6" max="6" width="15.57421875" style="5" customWidth="1"/>
    <col min="7" max="7" width="12.28125" style="5" customWidth="1"/>
    <col min="8" max="8" width="12.00390625" style="5" customWidth="1"/>
    <col min="9" max="9" width="11.7109375" style="5" customWidth="1"/>
    <col min="10" max="10" width="16.00390625" style="5" customWidth="1"/>
    <col min="11" max="16384" width="8.8515625" style="6" customWidth="1"/>
  </cols>
  <sheetData>
    <row r="1" spans="2:10" ht="14.25">
      <c r="B1" s="82"/>
      <c r="C1" s="82"/>
      <c r="E1" s="82"/>
      <c r="F1" s="82"/>
      <c r="G1" s="82"/>
      <c r="H1" s="175" t="s">
        <v>134</v>
      </c>
      <c r="I1" s="175"/>
      <c r="J1" s="175"/>
    </row>
    <row r="2" spans="2:10" ht="14.25">
      <c r="B2" s="82"/>
      <c r="C2" s="82"/>
      <c r="E2" s="82"/>
      <c r="F2" s="82"/>
      <c r="G2" s="82"/>
      <c r="H2" s="175" t="s">
        <v>7</v>
      </c>
      <c r="I2" s="175"/>
      <c r="J2" s="175"/>
    </row>
    <row r="3" spans="2:10" ht="14.25">
      <c r="B3" s="82"/>
      <c r="C3" s="82"/>
      <c r="E3" s="82"/>
      <c r="F3" s="82"/>
      <c r="G3" s="82"/>
      <c r="H3" s="176" t="s">
        <v>13</v>
      </c>
      <c r="I3" s="176"/>
      <c r="J3" s="176"/>
    </row>
    <row r="4" spans="2:10" ht="14.25">
      <c r="B4" s="82"/>
      <c r="C4" s="82"/>
      <c r="E4" s="82"/>
      <c r="F4" s="82"/>
      <c r="G4" s="82"/>
      <c r="H4" s="82"/>
      <c r="I4" s="82"/>
      <c r="J4" s="82"/>
    </row>
    <row r="5" spans="2:10" ht="14.25">
      <c r="B5" s="82"/>
      <c r="C5" s="82"/>
      <c r="E5" s="82"/>
      <c r="F5" s="82"/>
      <c r="G5" s="82"/>
      <c r="H5" s="82"/>
      <c r="I5" s="82"/>
      <c r="J5" s="82"/>
    </row>
    <row r="6" spans="1:10" s="16" customFormat="1" ht="15">
      <c r="A6" s="177" t="s">
        <v>12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s="16" customFormat="1" ht="15">
      <c r="A7" s="177" t="s">
        <v>498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2:10" ht="14.25">
      <c r="B8" s="82"/>
      <c r="C8" s="82"/>
      <c r="E8" s="82"/>
      <c r="F8" s="82"/>
      <c r="G8" s="82"/>
      <c r="H8" s="82"/>
      <c r="I8" s="82"/>
      <c r="J8" s="82"/>
    </row>
    <row r="9" spans="1:10" s="7" customFormat="1" ht="100.5">
      <c r="A9" s="156" t="s">
        <v>0</v>
      </c>
      <c r="B9" s="42" t="s">
        <v>2</v>
      </c>
      <c r="C9" s="42" t="s">
        <v>1</v>
      </c>
      <c r="D9" s="43" t="s">
        <v>497</v>
      </c>
      <c r="E9" s="42" t="s">
        <v>3</v>
      </c>
      <c r="F9" s="42" t="s">
        <v>4</v>
      </c>
      <c r="G9" s="42" t="s">
        <v>129</v>
      </c>
      <c r="H9" s="42" t="s">
        <v>5</v>
      </c>
      <c r="I9" s="42" t="s">
        <v>133</v>
      </c>
      <c r="J9" s="42" t="s">
        <v>6</v>
      </c>
    </row>
    <row r="10" spans="1:10" ht="14.25">
      <c r="A10" s="152"/>
      <c r="B10" s="178" t="s">
        <v>518</v>
      </c>
      <c r="C10" s="179"/>
      <c r="D10" s="180"/>
      <c r="E10" s="8"/>
      <c r="F10" s="8"/>
      <c r="G10" s="8"/>
      <c r="H10" s="8"/>
      <c r="I10" s="8"/>
      <c r="J10" s="8"/>
    </row>
    <row r="11" spans="1:10" ht="14.25">
      <c r="A11" s="165"/>
      <c r="B11" s="169" t="s">
        <v>14</v>
      </c>
      <c r="C11" s="26"/>
      <c r="D11" s="25">
        <f>SUM(D12:D38)</f>
        <v>26083867.53</v>
      </c>
      <c r="E11" s="26"/>
      <c r="F11" s="26"/>
      <c r="G11" s="26"/>
      <c r="H11" s="26"/>
      <c r="I11" s="26"/>
      <c r="J11" s="26"/>
    </row>
    <row r="12" spans="1:10" ht="45.75" customHeight="1">
      <c r="A12" s="152">
        <v>1</v>
      </c>
      <c r="B12" s="61" t="s">
        <v>54</v>
      </c>
      <c r="C12" s="133" t="s">
        <v>55</v>
      </c>
      <c r="D12" s="15">
        <v>1260000</v>
      </c>
      <c r="E12" s="12" t="s">
        <v>17</v>
      </c>
      <c r="F12" s="96" t="s">
        <v>51</v>
      </c>
      <c r="G12" s="12" t="s">
        <v>24</v>
      </c>
      <c r="H12" s="12" t="s">
        <v>270</v>
      </c>
      <c r="I12" s="96" t="s">
        <v>453</v>
      </c>
      <c r="J12" s="12" t="s">
        <v>507</v>
      </c>
    </row>
    <row r="13" spans="1:10" ht="75" customHeight="1">
      <c r="A13" s="152">
        <v>2</v>
      </c>
      <c r="B13" s="167" t="s">
        <v>48</v>
      </c>
      <c r="C13" s="28" t="s">
        <v>49</v>
      </c>
      <c r="D13" s="28" t="s">
        <v>50</v>
      </c>
      <c r="E13" s="18" t="s">
        <v>17</v>
      </c>
      <c r="F13" s="29" t="s">
        <v>51</v>
      </c>
      <c r="G13" s="41" t="s">
        <v>130</v>
      </c>
      <c r="H13" s="18" t="s">
        <v>52</v>
      </c>
      <c r="I13" s="18" t="s">
        <v>27</v>
      </c>
      <c r="J13" s="18" t="s">
        <v>53</v>
      </c>
    </row>
    <row r="14" spans="1:10" ht="57">
      <c r="A14" s="152">
        <v>3</v>
      </c>
      <c r="B14" s="23" t="s">
        <v>26</v>
      </c>
      <c r="C14" s="22" t="s">
        <v>481</v>
      </c>
      <c r="D14" s="17">
        <v>761971</v>
      </c>
      <c r="E14" s="18" t="s">
        <v>17</v>
      </c>
      <c r="F14" s="18" t="s">
        <v>18</v>
      </c>
      <c r="G14" s="18" t="s">
        <v>38</v>
      </c>
      <c r="H14" s="18" t="s">
        <v>24</v>
      </c>
      <c r="I14" s="29" t="s">
        <v>436</v>
      </c>
      <c r="J14" s="18" t="s">
        <v>28</v>
      </c>
    </row>
    <row r="15" spans="1:10" ht="42.75">
      <c r="A15" s="152">
        <v>4</v>
      </c>
      <c r="B15" s="9" t="s">
        <v>15</v>
      </c>
      <c r="C15" s="10" t="s">
        <v>16</v>
      </c>
      <c r="D15" s="11">
        <v>1931268</v>
      </c>
      <c r="E15" s="12" t="s">
        <v>17</v>
      </c>
      <c r="F15" s="12" t="s">
        <v>18</v>
      </c>
      <c r="G15" s="12" t="s">
        <v>38</v>
      </c>
      <c r="H15" s="12" t="s">
        <v>87</v>
      </c>
      <c r="I15" s="12" t="s">
        <v>21</v>
      </c>
      <c r="J15" s="12" t="s">
        <v>20</v>
      </c>
    </row>
    <row r="16" spans="1:10" ht="28.5">
      <c r="A16" s="152">
        <v>6</v>
      </c>
      <c r="B16" s="9" t="s">
        <v>97</v>
      </c>
      <c r="C16" s="10" t="s">
        <v>98</v>
      </c>
      <c r="D16" s="15">
        <v>930017</v>
      </c>
      <c r="E16" s="12" t="s">
        <v>17</v>
      </c>
      <c r="F16" s="96" t="s">
        <v>99</v>
      </c>
      <c r="G16" s="12" t="s">
        <v>19</v>
      </c>
      <c r="H16" s="12" t="s">
        <v>87</v>
      </c>
      <c r="I16" s="96" t="s">
        <v>27</v>
      </c>
      <c r="J16" s="12" t="s">
        <v>28</v>
      </c>
    </row>
    <row r="17" spans="1:10" ht="28.5">
      <c r="A17" s="152">
        <v>5</v>
      </c>
      <c r="B17" s="19" t="s">
        <v>56</v>
      </c>
      <c r="C17" s="20" t="s">
        <v>57</v>
      </c>
      <c r="D17" s="17">
        <v>11400</v>
      </c>
      <c r="E17" s="18" t="s">
        <v>17</v>
      </c>
      <c r="F17" s="18" t="s">
        <v>35</v>
      </c>
      <c r="G17" s="29" t="s">
        <v>130</v>
      </c>
      <c r="H17" s="18" t="s">
        <v>58</v>
      </c>
      <c r="I17" s="18" t="s">
        <v>27</v>
      </c>
      <c r="J17" s="18" t="s">
        <v>59</v>
      </c>
    </row>
    <row r="18" spans="1:10" ht="14.25">
      <c r="A18" s="152">
        <v>7</v>
      </c>
      <c r="B18" s="19" t="s">
        <v>30</v>
      </c>
      <c r="C18" s="20" t="s">
        <v>33</v>
      </c>
      <c r="D18" s="17">
        <v>69078</v>
      </c>
      <c r="E18" s="18" t="s">
        <v>17</v>
      </c>
      <c r="F18" s="18" t="s">
        <v>35</v>
      </c>
      <c r="G18" s="18" t="s">
        <v>58</v>
      </c>
      <c r="H18" s="18" t="s">
        <v>36</v>
      </c>
      <c r="I18" s="18" t="s">
        <v>27</v>
      </c>
      <c r="J18" s="18" t="s">
        <v>37</v>
      </c>
    </row>
    <row r="19" spans="1:10" ht="14.25">
      <c r="A19" s="152">
        <v>8</v>
      </c>
      <c r="B19" s="19" t="s">
        <v>29</v>
      </c>
      <c r="C19" s="20" t="s">
        <v>33</v>
      </c>
      <c r="D19" s="17">
        <v>81.6</v>
      </c>
      <c r="E19" s="18" t="s">
        <v>17</v>
      </c>
      <c r="F19" s="18" t="s">
        <v>35</v>
      </c>
      <c r="G19" s="18" t="s">
        <v>58</v>
      </c>
      <c r="H19" s="18" t="s">
        <v>36</v>
      </c>
      <c r="I19" s="18" t="s">
        <v>27</v>
      </c>
      <c r="J19" s="18" t="s">
        <v>37</v>
      </c>
    </row>
    <row r="20" spans="1:10" ht="14.25">
      <c r="A20" s="152">
        <v>9</v>
      </c>
      <c r="B20" s="19" t="s">
        <v>31</v>
      </c>
      <c r="C20" s="20" t="s">
        <v>33</v>
      </c>
      <c r="D20" s="17">
        <v>1136</v>
      </c>
      <c r="E20" s="18" t="s">
        <v>17</v>
      </c>
      <c r="F20" s="18" t="s">
        <v>35</v>
      </c>
      <c r="G20" s="18" t="s">
        <v>58</v>
      </c>
      <c r="H20" s="18" t="s">
        <v>36</v>
      </c>
      <c r="I20" s="18" t="s">
        <v>27</v>
      </c>
      <c r="J20" s="18" t="s">
        <v>37</v>
      </c>
    </row>
    <row r="21" spans="1:10" ht="28.5">
      <c r="A21" s="152">
        <v>10</v>
      </c>
      <c r="B21" s="21" t="s">
        <v>64</v>
      </c>
      <c r="C21" s="22" t="s">
        <v>65</v>
      </c>
      <c r="D21" s="17">
        <v>1206170</v>
      </c>
      <c r="E21" s="18" t="s">
        <v>17</v>
      </c>
      <c r="F21" s="18" t="s">
        <v>66</v>
      </c>
      <c r="G21" s="18" t="s">
        <v>52</v>
      </c>
      <c r="H21" s="18" t="s">
        <v>40</v>
      </c>
      <c r="I21" s="18" t="s">
        <v>27</v>
      </c>
      <c r="J21" s="18" t="s">
        <v>67</v>
      </c>
    </row>
    <row r="22" spans="1:10" ht="14.25">
      <c r="A22" s="152">
        <v>11</v>
      </c>
      <c r="B22" s="21" t="s">
        <v>75</v>
      </c>
      <c r="C22" s="22" t="s">
        <v>76</v>
      </c>
      <c r="D22" s="17">
        <v>352800</v>
      </c>
      <c r="E22" s="18" t="s">
        <v>17</v>
      </c>
      <c r="F22" s="18" t="s">
        <v>77</v>
      </c>
      <c r="G22" s="18" t="s">
        <v>58</v>
      </c>
      <c r="H22" s="18" t="s">
        <v>36</v>
      </c>
      <c r="I22" s="29" t="s">
        <v>27</v>
      </c>
      <c r="J22" s="18" t="s">
        <v>28</v>
      </c>
    </row>
    <row r="23" spans="1:10" ht="57">
      <c r="A23" s="152">
        <v>12</v>
      </c>
      <c r="B23" s="23" t="s">
        <v>62</v>
      </c>
      <c r="C23" s="22" t="s">
        <v>63</v>
      </c>
      <c r="D23" s="17">
        <v>236051</v>
      </c>
      <c r="E23" s="18" t="s">
        <v>17</v>
      </c>
      <c r="F23" s="18" t="s">
        <v>77</v>
      </c>
      <c r="G23" s="18" t="s">
        <v>58</v>
      </c>
      <c r="H23" s="18" t="s">
        <v>38</v>
      </c>
      <c r="I23" s="29" t="s">
        <v>436</v>
      </c>
      <c r="J23" s="18" t="s">
        <v>20</v>
      </c>
    </row>
    <row r="24" spans="1:10" ht="28.5">
      <c r="A24" s="152">
        <v>13</v>
      </c>
      <c r="B24" s="30" t="s">
        <v>60</v>
      </c>
      <c r="C24" s="31" t="s">
        <v>61</v>
      </c>
      <c r="D24" s="14">
        <v>36000</v>
      </c>
      <c r="E24" s="8" t="s">
        <v>17</v>
      </c>
      <c r="F24" s="8" t="s">
        <v>35</v>
      </c>
      <c r="G24" s="8" t="s">
        <v>24</v>
      </c>
      <c r="H24" s="8" t="s">
        <v>87</v>
      </c>
      <c r="I24" s="8" t="s">
        <v>21</v>
      </c>
      <c r="J24" s="8" t="s">
        <v>28</v>
      </c>
    </row>
    <row r="25" spans="1:10" ht="57">
      <c r="A25" s="152">
        <v>14</v>
      </c>
      <c r="B25" s="23" t="s">
        <v>433</v>
      </c>
      <c r="C25" s="22" t="s">
        <v>39</v>
      </c>
      <c r="D25" s="17">
        <v>49995.7</v>
      </c>
      <c r="E25" s="18" t="s">
        <v>17</v>
      </c>
      <c r="F25" s="18" t="s">
        <v>77</v>
      </c>
      <c r="G25" s="18" t="s">
        <v>52</v>
      </c>
      <c r="H25" s="18" t="s">
        <v>19</v>
      </c>
      <c r="I25" s="29" t="s">
        <v>436</v>
      </c>
      <c r="J25" s="18" t="s">
        <v>20</v>
      </c>
    </row>
    <row r="26" spans="1:10" ht="14.25">
      <c r="A26" s="152">
        <v>15</v>
      </c>
      <c r="B26" s="21" t="s">
        <v>32</v>
      </c>
      <c r="C26" s="22" t="s">
        <v>34</v>
      </c>
      <c r="D26" s="17">
        <v>21411</v>
      </c>
      <c r="E26" s="18" t="s">
        <v>17</v>
      </c>
      <c r="F26" s="18" t="s">
        <v>35</v>
      </c>
      <c r="G26" s="18" t="s">
        <v>52</v>
      </c>
      <c r="H26" s="18" t="s">
        <v>38</v>
      </c>
      <c r="I26" s="18" t="s">
        <v>27</v>
      </c>
      <c r="J26" s="18" t="s">
        <v>37</v>
      </c>
    </row>
    <row r="27" spans="1:10" ht="28.5">
      <c r="A27" s="152">
        <v>16</v>
      </c>
      <c r="B27" s="21" t="s">
        <v>217</v>
      </c>
      <c r="C27" s="22" t="s">
        <v>218</v>
      </c>
      <c r="D27" s="47">
        <v>38400</v>
      </c>
      <c r="E27" s="48" t="s">
        <v>17</v>
      </c>
      <c r="F27" s="18" t="s">
        <v>35</v>
      </c>
      <c r="G27" s="18" t="s">
        <v>40</v>
      </c>
      <c r="H27" s="18" t="s">
        <v>24</v>
      </c>
      <c r="I27" s="18" t="s">
        <v>21</v>
      </c>
      <c r="J27" s="18" t="s">
        <v>28</v>
      </c>
    </row>
    <row r="28" spans="1:10" ht="42.75">
      <c r="A28" s="152">
        <v>17</v>
      </c>
      <c r="B28" s="61" t="s">
        <v>41</v>
      </c>
      <c r="C28" s="10" t="s">
        <v>42</v>
      </c>
      <c r="D28" s="15">
        <f>1534583.33+29487.9</f>
        <v>1564071.23</v>
      </c>
      <c r="E28" s="12" t="s">
        <v>17</v>
      </c>
      <c r="F28" s="12" t="s">
        <v>18</v>
      </c>
      <c r="G28" s="12" t="s">
        <v>40</v>
      </c>
      <c r="H28" s="12" t="s">
        <v>43</v>
      </c>
      <c r="I28" s="12" t="s">
        <v>21</v>
      </c>
      <c r="J28" s="12" t="s">
        <v>44</v>
      </c>
    </row>
    <row r="29" spans="1:10" ht="100.5">
      <c r="A29" s="152">
        <v>18</v>
      </c>
      <c r="B29" s="24" t="s">
        <v>22</v>
      </c>
      <c r="C29" s="10" t="s">
        <v>23</v>
      </c>
      <c r="D29" s="11">
        <v>1033940</v>
      </c>
      <c r="E29" s="12" t="s">
        <v>17</v>
      </c>
      <c r="F29" s="12" t="s">
        <v>18</v>
      </c>
      <c r="G29" s="12" t="s">
        <v>24</v>
      </c>
      <c r="H29" s="12" t="s">
        <v>24</v>
      </c>
      <c r="I29" s="12" t="s">
        <v>21</v>
      </c>
      <c r="J29" s="12" t="s">
        <v>53</v>
      </c>
    </row>
    <row r="30" spans="1:10" ht="14.25">
      <c r="A30" s="152">
        <v>19</v>
      </c>
      <c r="B30" s="21" t="s">
        <v>68</v>
      </c>
      <c r="C30" s="22" t="s">
        <v>69</v>
      </c>
      <c r="D30" s="17">
        <v>35000</v>
      </c>
      <c r="E30" s="18" t="s">
        <v>17</v>
      </c>
      <c r="F30" s="18" t="s">
        <v>35</v>
      </c>
      <c r="G30" s="18" t="s">
        <v>58</v>
      </c>
      <c r="H30" s="18" t="s">
        <v>36</v>
      </c>
      <c r="I30" s="18" t="s">
        <v>27</v>
      </c>
      <c r="J30" s="18" t="s">
        <v>507</v>
      </c>
    </row>
    <row r="31" spans="1:10" ht="28.5">
      <c r="A31" s="152">
        <v>20</v>
      </c>
      <c r="B31" s="21" t="s">
        <v>73</v>
      </c>
      <c r="C31" s="32" t="s">
        <v>74</v>
      </c>
      <c r="D31" s="17">
        <v>60000</v>
      </c>
      <c r="E31" s="18" t="s">
        <v>17</v>
      </c>
      <c r="F31" s="18" t="s">
        <v>35</v>
      </c>
      <c r="G31" s="41" t="s">
        <v>130</v>
      </c>
      <c r="H31" s="18" t="s">
        <v>58</v>
      </c>
      <c r="I31" s="18" t="s">
        <v>27</v>
      </c>
      <c r="J31" s="18" t="s">
        <v>20</v>
      </c>
    </row>
    <row r="32" spans="1:10" ht="28.5">
      <c r="A32" s="152">
        <v>21</v>
      </c>
      <c r="B32" s="61" t="s">
        <v>78</v>
      </c>
      <c r="C32" s="11" t="s">
        <v>71</v>
      </c>
      <c r="D32" s="15">
        <v>70000</v>
      </c>
      <c r="E32" s="12" t="s">
        <v>17</v>
      </c>
      <c r="F32" s="12" t="s">
        <v>35</v>
      </c>
      <c r="G32" s="12" t="s">
        <v>19</v>
      </c>
      <c r="H32" s="12" t="s">
        <v>24</v>
      </c>
      <c r="I32" s="12" t="s">
        <v>21</v>
      </c>
      <c r="J32" s="12" t="s">
        <v>37</v>
      </c>
    </row>
    <row r="33" spans="1:10" ht="28.5">
      <c r="A33" s="152">
        <v>22</v>
      </c>
      <c r="B33" s="21" t="s">
        <v>70</v>
      </c>
      <c r="C33" s="22" t="s">
        <v>71</v>
      </c>
      <c r="D33" s="17">
        <v>52760</v>
      </c>
      <c r="E33" s="18" t="s">
        <v>17</v>
      </c>
      <c r="F33" s="18" t="s">
        <v>35</v>
      </c>
      <c r="G33" s="18" t="s">
        <v>52</v>
      </c>
      <c r="H33" s="18" t="s">
        <v>72</v>
      </c>
      <c r="I33" s="18" t="s">
        <v>21</v>
      </c>
      <c r="J33" s="18" t="s">
        <v>37</v>
      </c>
    </row>
    <row r="34" spans="1:10" ht="15.75" customHeight="1">
      <c r="A34" s="152">
        <v>23</v>
      </c>
      <c r="B34" s="19" t="s">
        <v>45</v>
      </c>
      <c r="C34" s="22" t="s">
        <v>47</v>
      </c>
      <c r="D34" s="17">
        <v>439</v>
      </c>
      <c r="E34" s="18" t="s">
        <v>17</v>
      </c>
      <c r="F34" s="18" t="s">
        <v>35</v>
      </c>
      <c r="G34" s="18" t="s">
        <v>58</v>
      </c>
      <c r="H34" s="18" t="s">
        <v>36</v>
      </c>
      <c r="I34" s="18" t="s">
        <v>21</v>
      </c>
      <c r="J34" s="18" t="s">
        <v>37</v>
      </c>
    </row>
    <row r="35" spans="1:10" ht="28.5">
      <c r="A35" s="152">
        <v>24</v>
      </c>
      <c r="B35" s="21" t="s">
        <v>508</v>
      </c>
      <c r="C35" s="22" t="s">
        <v>486</v>
      </c>
      <c r="D35" s="47">
        <v>45904</v>
      </c>
      <c r="E35" s="18" t="s">
        <v>17</v>
      </c>
      <c r="F35" s="18" t="s">
        <v>35</v>
      </c>
      <c r="G35" s="18" t="s">
        <v>24</v>
      </c>
      <c r="H35" s="18" t="s">
        <v>87</v>
      </c>
      <c r="I35" s="18" t="s">
        <v>21</v>
      </c>
      <c r="J35" s="18" t="s">
        <v>59</v>
      </c>
    </row>
    <row r="36" spans="1:10" ht="57">
      <c r="A36" s="152">
        <v>25</v>
      </c>
      <c r="B36" s="19" t="s">
        <v>79</v>
      </c>
      <c r="C36" s="22" t="s">
        <v>80</v>
      </c>
      <c r="D36" s="17">
        <v>10565060</v>
      </c>
      <c r="E36" s="18" t="s">
        <v>17</v>
      </c>
      <c r="F36" s="18" t="s">
        <v>66</v>
      </c>
      <c r="G36" s="18" t="s">
        <v>52</v>
      </c>
      <c r="H36" s="18" t="s">
        <v>40</v>
      </c>
      <c r="I36" s="18" t="s">
        <v>27</v>
      </c>
      <c r="J36" s="18" t="s">
        <v>67</v>
      </c>
    </row>
    <row r="37" spans="1:10" ht="14.25">
      <c r="A37" s="152">
        <v>26</v>
      </c>
      <c r="B37" s="23" t="s">
        <v>46</v>
      </c>
      <c r="C37" s="20" t="s">
        <v>33</v>
      </c>
      <c r="D37" s="17">
        <v>914</v>
      </c>
      <c r="E37" s="18" t="s">
        <v>17</v>
      </c>
      <c r="F37" s="18" t="s">
        <v>35</v>
      </c>
      <c r="G37" s="18" t="s">
        <v>58</v>
      </c>
      <c r="H37" s="18" t="s">
        <v>36</v>
      </c>
      <c r="I37" s="18" t="s">
        <v>27</v>
      </c>
      <c r="J37" s="18" t="s">
        <v>37</v>
      </c>
    </row>
    <row r="38" spans="1:10" ht="14.25">
      <c r="A38" s="152">
        <v>27</v>
      </c>
      <c r="B38" s="23" t="s">
        <v>81</v>
      </c>
      <c r="C38" s="20" t="s">
        <v>82</v>
      </c>
      <c r="D38" s="17">
        <v>5750000</v>
      </c>
      <c r="E38" s="18" t="s">
        <v>17</v>
      </c>
      <c r="F38" s="18" t="s">
        <v>18</v>
      </c>
      <c r="G38" s="18" t="s">
        <v>38</v>
      </c>
      <c r="H38" s="18" t="s">
        <v>19</v>
      </c>
      <c r="I38" s="18" t="s">
        <v>27</v>
      </c>
      <c r="J38" s="18" t="s">
        <v>507</v>
      </c>
    </row>
    <row r="39" spans="1:10" ht="14.25">
      <c r="A39" s="152"/>
      <c r="B39" s="4" t="s">
        <v>83</v>
      </c>
      <c r="C39" s="8"/>
      <c r="D39" s="25">
        <f>SUM(D40:D41)</f>
        <v>7243675</v>
      </c>
      <c r="E39" s="8"/>
      <c r="F39" s="8"/>
      <c r="G39" s="8"/>
      <c r="H39" s="8"/>
      <c r="I39" s="8"/>
      <c r="J39" s="8"/>
    </row>
    <row r="40" spans="1:10" ht="28.5">
      <c r="A40" s="152">
        <v>28</v>
      </c>
      <c r="B40" s="19" t="s">
        <v>84</v>
      </c>
      <c r="C40" s="22" t="s">
        <v>80</v>
      </c>
      <c r="D40" s="17">
        <v>82940</v>
      </c>
      <c r="E40" s="18" t="s">
        <v>17</v>
      </c>
      <c r="F40" s="18" t="s">
        <v>66</v>
      </c>
      <c r="G40" s="18" t="s">
        <v>52</v>
      </c>
      <c r="H40" s="18" t="s">
        <v>40</v>
      </c>
      <c r="I40" s="18" t="s">
        <v>27</v>
      </c>
      <c r="J40" s="18" t="s">
        <v>67</v>
      </c>
    </row>
    <row r="41" spans="1:10" ht="42.75">
      <c r="A41" s="152">
        <v>29</v>
      </c>
      <c r="B41" s="170" t="s">
        <v>85</v>
      </c>
      <c r="C41" s="96" t="s">
        <v>86</v>
      </c>
      <c r="D41" s="15">
        <v>7160735</v>
      </c>
      <c r="E41" s="12" t="s">
        <v>17</v>
      </c>
      <c r="F41" s="12" t="s">
        <v>18</v>
      </c>
      <c r="G41" s="12" t="s">
        <v>19</v>
      </c>
      <c r="H41" s="12" t="s">
        <v>43</v>
      </c>
      <c r="I41" s="12" t="s">
        <v>21</v>
      </c>
      <c r="J41" s="12" t="s">
        <v>107</v>
      </c>
    </row>
    <row r="42" spans="1:10" ht="14.25">
      <c r="A42" s="152"/>
      <c r="B42" s="4" t="s">
        <v>88</v>
      </c>
      <c r="C42" s="8"/>
      <c r="D42" s="14"/>
      <c r="E42" s="8"/>
      <c r="F42" s="8"/>
      <c r="G42" s="8"/>
      <c r="H42" s="8"/>
      <c r="I42" s="8"/>
      <c r="J42" s="8"/>
    </row>
    <row r="43" spans="1:10" ht="14.25">
      <c r="A43" s="152"/>
      <c r="B43" s="4" t="s">
        <v>14</v>
      </c>
      <c r="C43" s="8"/>
      <c r="D43" s="25">
        <f>SUM(D44:D48)</f>
        <v>1971956</v>
      </c>
      <c r="E43" s="8"/>
      <c r="F43" s="8"/>
      <c r="G43" s="8"/>
      <c r="H43" s="8"/>
      <c r="I43" s="8"/>
      <c r="J43" s="8"/>
    </row>
    <row r="44" spans="1:10" ht="57">
      <c r="A44" s="152">
        <v>30</v>
      </c>
      <c r="B44" s="30" t="s">
        <v>89</v>
      </c>
      <c r="C44" s="31" t="s">
        <v>80</v>
      </c>
      <c r="D44" s="14">
        <v>187500</v>
      </c>
      <c r="E44" s="8" t="s">
        <v>17</v>
      </c>
      <c r="F44" s="27" t="s">
        <v>90</v>
      </c>
      <c r="G44" s="140" t="s">
        <v>24</v>
      </c>
      <c r="H44" s="8" t="s">
        <v>43</v>
      </c>
      <c r="I44" s="8" t="s">
        <v>21</v>
      </c>
      <c r="J44" s="8" t="s">
        <v>507</v>
      </c>
    </row>
    <row r="45" spans="1:10" ht="15" customHeight="1">
      <c r="A45" s="152">
        <v>31</v>
      </c>
      <c r="B45" s="37" t="s">
        <v>91</v>
      </c>
      <c r="C45" s="31" t="s">
        <v>80</v>
      </c>
      <c r="D45" s="14">
        <v>1033333</v>
      </c>
      <c r="E45" s="8" t="s">
        <v>17</v>
      </c>
      <c r="F45" s="8" t="s">
        <v>18</v>
      </c>
      <c r="G45" s="136" t="s">
        <v>24</v>
      </c>
      <c r="H45" s="8" t="s">
        <v>43</v>
      </c>
      <c r="I45" s="8" t="s">
        <v>21</v>
      </c>
      <c r="J45" s="8" t="s">
        <v>44</v>
      </c>
    </row>
    <row r="46" spans="1:10" ht="28.5">
      <c r="A46" s="152">
        <v>32</v>
      </c>
      <c r="B46" s="21" t="s">
        <v>92</v>
      </c>
      <c r="C46" s="22" t="s">
        <v>93</v>
      </c>
      <c r="D46" s="17">
        <v>68323</v>
      </c>
      <c r="E46" s="18" t="s">
        <v>17</v>
      </c>
      <c r="F46" s="29" t="s">
        <v>519</v>
      </c>
      <c r="G46" s="18" t="s">
        <v>58</v>
      </c>
      <c r="H46" s="18" t="s">
        <v>36</v>
      </c>
      <c r="I46" s="18" t="s">
        <v>27</v>
      </c>
      <c r="J46" s="18" t="s">
        <v>59</v>
      </c>
    </row>
    <row r="47" spans="1:10" ht="117" customHeight="1">
      <c r="A47" s="152">
        <v>33</v>
      </c>
      <c r="B47" s="61" t="s">
        <v>477</v>
      </c>
      <c r="C47" s="10" t="s">
        <v>478</v>
      </c>
      <c r="D47" s="15">
        <f>37*14400</f>
        <v>532800</v>
      </c>
      <c r="E47" s="12" t="s">
        <v>17</v>
      </c>
      <c r="F47" s="96" t="s">
        <v>18</v>
      </c>
      <c r="G47" s="12" t="s">
        <v>24</v>
      </c>
      <c r="H47" s="12" t="s">
        <v>43</v>
      </c>
      <c r="I47" s="12" t="s">
        <v>21</v>
      </c>
      <c r="J47" s="12" t="s">
        <v>53</v>
      </c>
    </row>
    <row r="48" spans="1:10" ht="57">
      <c r="A48" s="152">
        <v>34</v>
      </c>
      <c r="B48" s="37" t="s">
        <v>96</v>
      </c>
      <c r="C48" s="8"/>
      <c r="D48" s="14">
        <v>150000</v>
      </c>
      <c r="E48" s="8" t="s">
        <v>17</v>
      </c>
      <c r="F48" s="27" t="s">
        <v>90</v>
      </c>
      <c r="G48" s="27" t="s">
        <v>24</v>
      </c>
      <c r="H48" s="8" t="s">
        <v>87</v>
      </c>
      <c r="I48" s="8" t="s">
        <v>21</v>
      </c>
      <c r="J48" s="8" t="s">
        <v>28</v>
      </c>
    </row>
    <row r="49" spans="1:10" ht="14.25">
      <c r="A49" s="152"/>
      <c r="B49" s="4" t="s">
        <v>83</v>
      </c>
      <c r="C49" s="8"/>
      <c r="D49" s="25">
        <f>SUM(D50:D58)</f>
        <v>6389774</v>
      </c>
      <c r="E49" s="8"/>
      <c r="F49" s="8"/>
      <c r="G49" s="8"/>
      <c r="H49" s="8"/>
      <c r="I49" s="8"/>
      <c r="J49" s="8"/>
    </row>
    <row r="50" spans="1:10" ht="14.25">
      <c r="A50" s="152">
        <v>35</v>
      </c>
      <c r="B50" s="9" t="s">
        <v>101</v>
      </c>
      <c r="C50" s="10" t="s">
        <v>102</v>
      </c>
      <c r="D50" s="15">
        <v>821400</v>
      </c>
      <c r="E50" s="12" t="s">
        <v>17</v>
      </c>
      <c r="F50" s="12" t="s">
        <v>18</v>
      </c>
      <c r="G50" s="12" t="s">
        <v>36</v>
      </c>
      <c r="H50" s="12" t="s">
        <v>43</v>
      </c>
      <c r="I50" s="12" t="s">
        <v>21</v>
      </c>
      <c r="J50" s="12" t="s">
        <v>59</v>
      </c>
    </row>
    <row r="51" spans="1:10" ht="28.5">
      <c r="A51" s="152">
        <v>36</v>
      </c>
      <c r="B51" s="30" t="s">
        <v>103</v>
      </c>
      <c r="C51" s="31" t="s">
        <v>104</v>
      </c>
      <c r="D51" s="14">
        <v>564167</v>
      </c>
      <c r="E51" s="8" t="s">
        <v>17</v>
      </c>
      <c r="F51" s="27" t="s">
        <v>90</v>
      </c>
      <c r="G51" s="27" t="s">
        <v>24</v>
      </c>
      <c r="H51" s="8" t="s">
        <v>87</v>
      </c>
      <c r="I51" s="8" t="s">
        <v>21</v>
      </c>
      <c r="J51" s="8" t="s">
        <v>67</v>
      </c>
    </row>
    <row r="52" spans="1:10" ht="57">
      <c r="A52" s="152">
        <v>37</v>
      </c>
      <c r="B52" s="21" t="s">
        <v>108</v>
      </c>
      <c r="C52" s="22" t="s">
        <v>109</v>
      </c>
      <c r="D52" s="17">
        <v>92040</v>
      </c>
      <c r="E52" s="18" t="s">
        <v>17</v>
      </c>
      <c r="F52" s="18" t="s">
        <v>77</v>
      </c>
      <c r="G52" s="18" t="s">
        <v>58</v>
      </c>
      <c r="H52" s="18" t="s">
        <v>38</v>
      </c>
      <c r="I52" s="18" t="s">
        <v>27</v>
      </c>
      <c r="J52" s="18" t="s">
        <v>107</v>
      </c>
    </row>
    <row r="53" spans="1:10" ht="57">
      <c r="A53" s="152">
        <v>38</v>
      </c>
      <c r="B53" s="30" t="s">
        <v>110</v>
      </c>
      <c r="C53" s="31" t="s">
        <v>111</v>
      </c>
      <c r="D53" s="14">
        <v>1166667</v>
      </c>
      <c r="E53" s="8" t="s">
        <v>17</v>
      </c>
      <c r="F53" s="8" t="s">
        <v>18</v>
      </c>
      <c r="G53" s="8" t="s">
        <v>58</v>
      </c>
      <c r="H53" s="8" t="s">
        <v>43</v>
      </c>
      <c r="I53" s="8" t="s">
        <v>21</v>
      </c>
      <c r="J53" s="8" t="s">
        <v>28</v>
      </c>
    </row>
    <row r="54" spans="1:10" ht="28.5">
      <c r="A54" s="152">
        <v>39</v>
      </c>
      <c r="B54" s="9" t="s">
        <v>105</v>
      </c>
      <c r="C54" s="10" t="s">
        <v>106</v>
      </c>
      <c r="D54" s="15">
        <v>328000</v>
      </c>
      <c r="E54" s="12" t="s">
        <v>17</v>
      </c>
      <c r="F54" s="96" t="s">
        <v>18</v>
      </c>
      <c r="G54" s="96" t="s">
        <v>24</v>
      </c>
      <c r="H54" s="12" t="s">
        <v>43</v>
      </c>
      <c r="I54" s="12" t="s">
        <v>21</v>
      </c>
      <c r="J54" s="12" t="s">
        <v>434</v>
      </c>
    </row>
    <row r="55" spans="1:10" ht="28.5">
      <c r="A55" s="152">
        <v>40</v>
      </c>
      <c r="B55" s="30" t="s">
        <v>112</v>
      </c>
      <c r="C55" s="31" t="s">
        <v>113</v>
      </c>
      <c r="D55" s="14">
        <v>862500</v>
      </c>
      <c r="E55" s="8" t="s">
        <v>17</v>
      </c>
      <c r="F55" s="8" t="s">
        <v>18</v>
      </c>
      <c r="G55" s="8" t="s">
        <v>24</v>
      </c>
      <c r="H55" s="8" t="s">
        <v>270</v>
      </c>
      <c r="I55" s="8" t="s">
        <v>21</v>
      </c>
      <c r="J55" s="8" t="s">
        <v>59</v>
      </c>
    </row>
    <row r="56" spans="1:10" ht="14.25">
      <c r="A56" s="152">
        <v>41</v>
      </c>
      <c r="B56" s="61" t="s">
        <v>114</v>
      </c>
      <c r="C56" s="10" t="s">
        <v>115</v>
      </c>
      <c r="D56" s="15">
        <v>1395000</v>
      </c>
      <c r="E56" s="12" t="s">
        <v>17</v>
      </c>
      <c r="F56" s="12" t="s">
        <v>18</v>
      </c>
      <c r="G56" s="12" t="s">
        <v>24</v>
      </c>
      <c r="H56" s="12" t="s">
        <v>43</v>
      </c>
      <c r="I56" s="12" t="s">
        <v>21</v>
      </c>
      <c r="J56" s="12" t="s">
        <v>434</v>
      </c>
    </row>
    <row r="57" spans="1:10" ht="14.25">
      <c r="A57" s="152">
        <v>42</v>
      </c>
      <c r="B57" s="61" t="s">
        <v>118</v>
      </c>
      <c r="C57" s="10" t="s">
        <v>119</v>
      </c>
      <c r="D57" s="15">
        <v>670000</v>
      </c>
      <c r="E57" s="12" t="s">
        <v>17</v>
      </c>
      <c r="F57" s="12" t="s">
        <v>18</v>
      </c>
      <c r="G57" s="12" t="s">
        <v>19</v>
      </c>
      <c r="H57" s="12" t="s">
        <v>43</v>
      </c>
      <c r="I57" s="12" t="s">
        <v>21</v>
      </c>
      <c r="J57" s="12" t="s">
        <v>434</v>
      </c>
    </row>
    <row r="58" spans="1:10" ht="14.25">
      <c r="A58" s="152">
        <v>43</v>
      </c>
      <c r="B58" s="61" t="s">
        <v>116</v>
      </c>
      <c r="C58" s="10" t="s">
        <v>117</v>
      </c>
      <c r="D58" s="15">
        <v>490000</v>
      </c>
      <c r="E58" s="12" t="s">
        <v>17</v>
      </c>
      <c r="F58" s="12" t="s">
        <v>18</v>
      </c>
      <c r="G58" s="12" t="s">
        <v>19</v>
      </c>
      <c r="H58" s="12" t="s">
        <v>43</v>
      </c>
      <c r="I58" s="12" t="s">
        <v>21</v>
      </c>
      <c r="J58" s="12" t="s">
        <v>434</v>
      </c>
    </row>
    <row r="60" ht="14.25">
      <c r="B60" s="5" t="s">
        <v>120</v>
      </c>
    </row>
    <row r="61" spans="2:9" ht="14.25">
      <c r="B61" s="5" t="s">
        <v>121</v>
      </c>
      <c r="F61" s="5" t="s">
        <v>126</v>
      </c>
      <c r="H61" s="18"/>
      <c r="I61" s="40" t="s">
        <v>435</v>
      </c>
    </row>
    <row r="62" spans="8:10" ht="14.25">
      <c r="H62" s="12"/>
      <c r="I62" s="173" t="s">
        <v>127</v>
      </c>
      <c r="J62" s="174"/>
    </row>
    <row r="63" spans="8:9" ht="14.25">
      <c r="H63" s="127"/>
      <c r="I63" s="126"/>
    </row>
    <row r="64" ht="14.25">
      <c r="B64" s="5" t="s">
        <v>122</v>
      </c>
    </row>
    <row r="65" ht="14.25">
      <c r="B65" s="5" t="s">
        <v>123</v>
      </c>
    </row>
    <row r="66" spans="2:10" ht="14.25">
      <c r="B66" s="147"/>
      <c r="C66" s="147"/>
      <c r="E66" s="147"/>
      <c r="F66" s="147"/>
      <c r="G66" s="147"/>
      <c r="H66" s="147"/>
      <c r="I66" s="147"/>
      <c r="J66" s="147"/>
    </row>
    <row r="68" ht="14.25">
      <c r="B68" s="5" t="s">
        <v>124</v>
      </c>
    </row>
    <row r="69" ht="14.25">
      <c r="B69" s="5" t="s">
        <v>125</v>
      </c>
    </row>
  </sheetData>
  <sheetProtection/>
  <autoFilter ref="A9:J58">
    <sortState ref="A10:J69">
      <sortCondition sortBy="value" ref="B10:B69"/>
    </sortState>
  </autoFilter>
  <mergeCells count="7">
    <mergeCell ref="I62:J62"/>
    <mergeCell ref="H1:J1"/>
    <mergeCell ref="H2:J2"/>
    <mergeCell ref="H3:J3"/>
    <mergeCell ref="A6:J6"/>
    <mergeCell ref="A7:J7"/>
    <mergeCell ref="B10:D10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88">
      <selection activeCell="B93" sqref="B93"/>
    </sheetView>
  </sheetViews>
  <sheetFormatPr defaultColWidth="9.140625" defaultRowHeight="15"/>
  <cols>
    <col min="1" max="1" width="5.57421875" style="163" customWidth="1"/>
    <col min="2" max="2" width="37.28125" style="0" customWidth="1"/>
    <col min="3" max="3" width="11.8515625" style="0" customWidth="1"/>
    <col min="4" max="4" width="16.28125" style="49" customWidth="1"/>
    <col min="5" max="5" width="14.140625" style="44" customWidth="1"/>
    <col min="6" max="6" width="15.7109375" style="44" customWidth="1"/>
    <col min="7" max="7" width="16.28125" style="44" customWidth="1"/>
    <col min="8" max="8" width="18.28125" style="44" customWidth="1"/>
  </cols>
  <sheetData>
    <row r="1" spans="1:8" s="104" customFormat="1" ht="14.25">
      <c r="A1" s="160"/>
      <c r="D1" s="105"/>
      <c r="E1" s="103"/>
      <c r="F1" s="182" t="s">
        <v>134</v>
      </c>
      <c r="G1" s="182"/>
      <c r="H1" s="182"/>
    </row>
    <row r="2" spans="1:8" s="104" customFormat="1" ht="14.25">
      <c r="A2" s="160"/>
      <c r="D2" s="105"/>
      <c r="E2" s="103"/>
      <c r="F2" s="182" t="s">
        <v>7</v>
      </c>
      <c r="G2" s="182"/>
      <c r="H2" s="182"/>
    </row>
    <row r="3" spans="1:8" s="104" customFormat="1" ht="14.25">
      <c r="A3" s="160"/>
      <c r="D3" s="105"/>
      <c r="E3" s="103"/>
      <c r="F3" s="183" t="s">
        <v>13</v>
      </c>
      <c r="G3" s="183"/>
      <c r="H3" s="183"/>
    </row>
    <row r="4" spans="1:8" s="104" customFormat="1" ht="14.25">
      <c r="A4" s="160"/>
      <c r="D4" s="105"/>
      <c r="E4" s="132"/>
      <c r="F4" s="132"/>
      <c r="G4" s="132"/>
      <c r="H4" s="132"/>
    </row>
    <row r="5" spans="1:8" s="104" customFormat="1" ht="14.25">
      <c r="A5" s="160"/>
      <c r="D5" s="105"/>
      <c r="E5" s="103"/>
      <c r="F5" s="103"/>
      <c r="G5" s="103"/>
      <c r="H5" s="103"/>
    </row>
    <row r="6" spans="1:8" s="104" customFormat="1" ht="14.25">
      <c r="A6" s="181" t="s">
        <v>135</v>
      </c>
      <c r="B6" s="181"/>
      <c r="C6" s="181"/>
      <c r="D6" s="181"/>
      <c r="E6" s="181"/>
      <c r="F6" s="181"/>
      <c r="G6" s="181"/>
      <c r="H6" s="181"/>
    </row>
    <row r="7" spans="1:8" s="104" customFormat="1" ht="14.25">
      <c r="A7" s="161"/>
      <c r="B7" s="106"/>
      <c r="C7" s="106"/>
      <c r="D7" s="106"/>
      <c r="E7" s="106"/>
      <c r="F7" s="106"/>
      <c r="G7" s="106"/>
      <c r="H7" s="106"/>
    </row>
    <row r="8" spans="1:8" ht="57" customHeight="1">
      <c r="A8" s="156" t="s">
        <v>0</v>
      </c>
      <c r="B8" s="42" t="s">
        <v>8</v>
      </c>
      <c r="C8" s="42" t="s">
        <v>1</v>
      </c>
      <c r="D8" s="43" t="s">
        <v>480</v>
      </c>
      <c r="E8" s="42" t="s">
        <v>3</v>
      </c>
      <c r="F8" s="42" t="s">
        <v>9</v>
      </c>
      <c r="G8" s="42" t="s">
        <v>10</v>
      </c>
      <c r="H8" s="42" t="s">
        <v>11</v>
      </c>
    </row>
    <row r="9" spans="1:8" ht="14.25">
      <c r="A9" s="156"/>
      <c r="B9" s="42" t="s">
        <v>14</v>
      </c>
      <c r="C9" s="42"/>
      <c r="D9" s="43">
        <f>SUM(D10:D83)-65500</f>
        <v>1219134.2899999998</v>
      </c>
      <c r="E9" s="42"/>
      <c r="F9" s="42"/>
      <c r="G9" s="42"/>
      <c r="H9" s="42"/>
    </row>
    <row r="10" spans="1:8" ht="14.25">
      <c r="A10" s="65">
        <v>1</v>
      </c>
      <c r="B10" s="21" t="s">
        <v>195</v>
      </c>
      <c r="C10" s="22" t="s">
        <v>196</v>
      </c>
      <c r="D10" s="47">
        <v>5208.33</v>
      </c>
      <c r="E10" s="48" t="s">
        <v>17</v>
      </c>
      <c r="F10" s="69" t="s">
        <v>130</v>
      </c>
      <c r="G10" s="48" t="s">
        <v>36</v>
      </c>
      <c r="H10" s="48" t="s">
        <v>37</v>
      </c>
    </row>
    <row r="11" spans="1:8" ht="28.5">
      <c r="A11" s="65">
        <v>2</v>
      </c>
      <c r="B11" s="30" t="s">
        <v>513</v>
      </c>
      <c r="C11" s="31" t="s">
        <v>463</v>
      </c>
      <c r="D11" s="64">
        <v>2000</v>
      </c>
      <c r="E11" s="65" t="s">
        <v>17</v>
      </c>
      <c r="F11" s="68" t="s">
        <v>58</v>
      </c>
      <c r="G11" s="65" t="s">
        <v>171</v>
      </c>
      <c r="H11" s="168" t="s">
        <v>496</v>
      </c>
    </row>
    <row r="12" spans="1:8" ht="14.25">
      <c r="A12" s="65">
        <v>3</v>
      </c>
      <c r="B12" s="30" t="s">
        <v>197</v>
      </c>
      <c r="C12" s="31" t="s">
        <v>198</v>
      </c>
      <c r="D12" s="64">
        <v>2083</v>
      </c>
      <c r="E12" s="65" t="s">
        <v>17</v>
      </c>
      <c r="F12" s="65" t="s">
        <v>58</v>
      </c>
      <c r="G12" s="65" t="s">
        <v>171</v>
      </c>
      <c r="H12" s="65" t="s">
        <v>507</v>
      </c>
    </row>
    <row r="13" spans="1:8" ht="14.25">
      <c r="A13" s="65">
        <v>4</v>
      </c>
      <c r="B13" s="21" t="s">
        <v>199</v>
      </c>
      <c r="C13" s="22" t="s">
        <v>200</v>
      </c>
      <c r="D13" s="47">
        <v>4485.13</v>
      </c>
      <c r="E13" s="48" t="s">
        <v>17</v>
      </c>
      <c r="F13" s="48" t="s">
        <v>58</v>
      </c>
      <c r="G13" s="48" t="s">
        <v>52</v>
      </c>
      <c r="H13" s="48" t="s">
        <v>37</v>
      </c>
    </row>
    <row r="14" spans="1:8" ht="28.5">
      <c r="A14" s="65">
        <v>5</v>
      </c>
      <c r="B14" s="21" t="s">
        <v>441</v>
      </c>
      <c r="C14" s="22" t="s">
        <v>442</v>
      </c>
      <c r="D14" s="47">
        <v>240</v>
      </c>
      <c r="E14" s="48" t="s">
        <v>17</v>
      </c>
      <c r="F14" s="48" t="s">
        <v>72</v>
      </c>
      <c r="G14" s="48" t="s">
        <v>24</v>
      </c>
      <c r="H14" s="48" t="s">
        <v>28</v>
      </c>
    </row>
    <row r="15" spans="1:8" ht="14.25">
      <c r="A15" s="65">
        <v>6</v>
      </c>
      <c r="B15" s="30" t="s">
        <v>136</v>
      </c>
      <c r="C15" s="45" t="s">
        <v>138</v>
      </c>
      <c r="D15" s="46">
        <v>833</v>
      </c>
      <c r="E15" s="2" t="s">
        <v>17</v>
      </c>
      <c r="F15" s="2" t="s">
        <v>58</v>
      </c>
      <c r="G15" s="2" t="s">
        <v>171</v>
      </c>
      <c r="H15" s="2" t="s">
        <v>44</v>
      </c>
    </row>
    <row r="16" spans="1:8" ht="14.25">
      <c r="A16" s="65">
        <v>7</v>
      </c>
      <c r="B16" s="55" t="s">
        <v>150</v>
      </c>
      <c r="C16" s="56" t="s">
        <v>155</v>
      </c>
      <c r="D16" s="52">
        <v>5038</v>
      </c>
      <c r="E16" s="53" t="s">
        <v>17</v>
      </c>
      <c r="F16" s="53" t="s">
        <v>58</v>
      </c>
      <c r="G16" s="53" t="s">
        <v>58</v>
      </c>
      <c r="H16" s="53" t="s">
        <v>20</v>
      </c>
    </row>
    <row r="17" spans="1:8" ht="14.25">
      <c r="A17" s="65">
        <v>8</v>
      </c>
      <c r="B17" s="55" t="s">
        <v>461</v>
      </c>
      <c r="C17" s="56" t="s">
        <v>462</v>
      </c>
      <c r="D17" s="47">
        <v>828.8</v>
      </c>
      <c r="E17" s="48" t="s">
        <v>17</v>
      </c>
      <c r="F17" s="48" t="s">
        <v>72</v>
      </c>
      <c r="G17" s="48" t="s">
        <v>19</v>
      </c>
      <c r="H17" s="48" t="s">
        <v>37</v>
      </c>
    </row>
    <row r="18" spans="1:8" ht="14.25">
      <c r="A18" s="65">
        <v>9</v>
      </c>
      <c r="B18" s="55" t="s">
        <v>456</v>
      </c>
      <c r="C18" s="56" t="s">
        <v>455</v>
      </c>
      <c r="D18" s="47">
        <v>52800</v>
      </c>
      <c r="E18" s="48" t="s">
        <v>17</v>
      </c>
      <c r="F18" s="48" t="s">
        <v>19</v>
      </c>
      <c r="G18" s="48" t="s">
        <v>24</v>
      </c>
      <c r="H18" s="48" t="s">
        <v>37</v>
      </c>
    </row>
    <row r="19" spans="1:8" ht="100.5">
      <c r="A19" s="65">
        <v>10</v>
      </c>
      <c r="B19" s="35" t="s">
        <v>137</v>
      </c>
      <c r="C19" s="31" t="s">
        <v>139</v>
      </c>
      <c r="D19" s="46">
        <v>83333</v>
      </c>
      <c r="E19" s="2" t="s">
        <v>17</v>
      </c>
      <c r="F19" s="2" t="s">
        <v>58</v>
      </c>
      <c r="G19" s="2" t="s">
        <v>171</v>
      </c>
      <c r="H19" s="45" t="s">
        <v>140</v>
      </c>
    </row>
    <row r="20" spans="1:8" ht="100.5">
      <c r="A20" s="65">
        <v>11</v>
      </c>
      <c r="B20" s="19" t="s">
        <v>141</v>
      </c>
      <c r="C20" s="20" t="s">
        <v>142</v>
      </c>
      <c r="D20" s="47">
        <v>72358.44</v>
      </c>
      <c r="E20" s="48" t="s">
        <v>17</v>
      </c>
      <c r="F20" s="48" t="s">
        <v>58</v>
      </c>
      <c r="G20" s="48" t="s">
        <v>171</v>
      </c>
      <c r="H20" s="48" t="s">
        <v>44</v>
      </c>
    </row>
    <row r="21" spans="1:8" ht="14.25">
      <c r="A21" s="65">
        <v>12</v>
      </c>
      <c r="B21" s="30" t="s">
        <v>201</v>
      </c>
      <c r="C21" s="31" t="s">
        <v>202</v>
      </c>
      <c r="D21" s="64">
        <f>732.2+607.2+660.8+1120.76+10000</f>
        <v>13120.96</v>
      </c>
      <c r="E21" s="65" t="s">
        <v>17</v>
      </c>
      <c r="F21" s="65" t="s">
        <v>58</v>
      </c>
      <c r="G21" s="65" t="s">
        <v>52</v>
      </c>
      <c r="H21" s="67" t="s">
        <v>37</v>
      </c>
    </row>
    <row r="22" spans="1:8" ht="57">
      <c r="A22" s="65">
        <v>13</v>
      </c>
      <c r="B22" s="21" t="s">
        <v>203</v>
      </c>
      <c r="C22" s="22" t="s">
        <v>204</v>
      </c>
      <c r="D22" s="47">
        <v>35417</v>
      </c>
      <c r="E22" s="48" t="s">
        <v>17</v>
      </c>
      <c r="F22" s="69" t="s">
        <v>130</v>
      </c>
      <c r="G22" s="48" t="s">
        <v>58</v>
      </c>
      <c r="H22" s="48" t="s">
        <v>67</v>
      </c>
    </row>
    <row r="23" spans="1:8" ht="28.5">
      <c r="A23" s="65">
        <v>14</v>
      </c>
      <c r="B23" s="61" t="s">
        <v>205</v>
      </c>
      <c r="C23" s="133" t="s">
        <v>206</v>
      </c>
      <c r="D23" s="62">
        <v>45833</v>
      </c>
      <c r="E23" s="63" t="s">
        <v>17</v>
      </c>
      <c r="F23" s="166" t="s">
        <v>440</v>
      </c>
      <c r="G23" s="166" t="s">
        <v>493</v>
      </c>
      <c r="H23" s="63" t="s">
        <v>28</v>
      </c>
    </row>
    <row r="24" spans="1:8" ht="14.25">
      <c r="A24" s="65">
        <v>15</v>
      </c>
      <c r="B24" s="21" t="s">
        <v>166</v>
      </c>
      <c r="C24" s="60" t="s">
        <v>167</v>
      </c>
      <c r="D24" s="47">
        <v>4454.4</v>
      </c>
      <c r="E24" s="48" t="s">
        <v>17</v>
      </c>
      <c r="F24" s="48" t="s">
        <v>72</v>
      </c>
      <c r="G24" s="48" t="s">
        <v>72</v>
      </c>
      <c r="H24" s="48" t="s">
        <v>149</v>
      </c>
    </row>
    <row r="25" spans="1:8" ht="28.5">
      <c r="A25" s="65">
        <v>16</v>
      </c>
      <c r="B25" s="21" t="s">
        <v>208</v>
      </c>
      <c r="C25" s="60" t="s">
        <v>163</v>
      </c>
      <c r="D25" s="47">
        <v>2815</v>
      </c>
      <c r="E25" s="48" t="s">
        <v>17</v>
      </c>
      <c r="F25" s="48" t="s">
        <v>52</v>
      </c>
      <c r="G25" s="48" t="s">
        <v>38</v>
      </c>
      <c r="H25" s="48" t="s">
        <v>67</v>
      </c>
    </row>
    <row r="26" spans="1:8" ht="28.5">
      <c r="A26" s="65">
        <v>17</v>
      </c>
      <c r="B26" s="21" t="s">
        <v>207</v>
      </c>
      <c r="C26" s="60" t="s">
        <v>163</v>
      </c>
      <c r="D26" s="47">
        <v>6917</v>
      </c>
      <c r="E26" s="48" t="s">
        <v>17</v>
      </c>
      <c r="F26" s="48" t="s">
        <v>52</v>
      </c>
      <c r="G26" s="48" t="s">
        <v>38</v>
      </c>
      <c r="H26" s="48" t="s">
        <v>67</v>
      </c>
    </row>
    <row r="27" spans="1:8" ht="28.5">
      <c r="A27" s="65">
        <v>18</v>
      </c>
      <c r="B27" s="21" t="s">
        <v>469</v>
      </c>
      <c r="C27" s="22" t="s">
        <v>182</v>
      </c>
      <c r="D27" s="47">
        <f>120+267.65</f>
        <v>387.65</v>
      </c>
      <c r="E27" s="48" t="s">
        <v>17</v>
      </c>
      <c r="F27" s="48" t="s">
        <v>72</v>
      </c>
      <c r="G27" s="48" t="s">
        <v>19</v>
      </c>
      <c r="H27" s="48" t="s">
        <v>107</v>
      </c>
    </row>
    <row r="28" spans="1:8" ht="14.25">
      <c r="A28" s="65">
        <v>19</v>
      </c>
      <c r="B28" s="21" t="s">
        <v>209</v>
      </c>
      <c r="C28" s="22" t="s">
        <v>210</v>
      </c>
      <c r="D28" s="47">
        <v>41000</v>
      </c>
      <c r="E28" s="48" t="s">
        <v>17</v>
      </c>
      <c r="F28" s="48" t="s">
        <v>19</v>
      </c>
      <c r="G28" s="48" t="s">
        <v>24</v>
      </c>
      <c r="H28" s="48" t="s">
        <v>53</v>
      </c>
    </row>
    <row r="29" spans="1:8" ht="14.25">
      <c r="A29" s="65">
        <v>20</v>
      </c>
      <c r="B29" s="55" t="s">
        <v>151</v>
      </c>
      <c r="C29" s="56" t="s">
        <v>156</v>
      </c>
      <c r="D29" s="52">
        <v>5038</v>
      </c>
      <c r="E29" s="53" t="s">
        <v>17</v>
      </c>
      <c r="F29" s="53" t="s">
        <v>52</v>
      </c>
      <c r="G29" s="53" t="s">
        <v>52</v>
      </c>
      <c r="H29" s="53" t="s">
        <v>25</v>
      </c>
    </row>
    <row r="30" spans="1:8" ht="14.25">
      <c r="A30" s="65">
        <v>21</v>
      </c>
      <c r="B30" s="55" t="s">
        <v>152</v>
      </c>
      <c r="C30" s="56" t="s">
        <v>157</v>
      </c>
      <c r="D30" s="52">
        <v>5038</v>
      </c>
      <c r="E30" s="53" t="s">
        <v>17</v>
      </c>
      <c r="F30" s="53" t="s">
        <v>52</v>
      </c>
      <c r="G30" s="53" t="s">
        <v>52</v>
      </c>
      <c r="H30" s="53" t="s">
        <v>25</v>
      </c>
    </row>
    <row r="31" spans="1:8" ht="14.25">
      <c r="A31" s="65">
        <v>22</v>
      </c>
      <c r="B31" s="23" t="s">
        <v>450</v>
      </c>
      <c r="C31" s="22" t="s">
        <v>451</v>
      </c>
      <c r="D31" s="52">
        <v>1200</v>
      </c>
      <c r="E31" s="53" t="s">
        <v>17</v>
      </c>
      <c r="F31" s="53" t="s">
        <v>24</v>
      </c>
      <c r="G31" s="53" t="s">
        <v>24</v>
      </c>
      <c r="H31" s="53" t="s">
        <v>20</v>
      </c>
    </row>
    <row r="32" spans="1:8" ht="14.25">
      <c r="A32" s="65">
        <v>23</v>
      </c>
      <c r="B32" s="23" t="s">
        <v>143</v>
      </c>
      <c r="C32" s="22" t="s">
        <v>144</v>
      </c>
      <c r="D32" s="52">
        <v>3000</v>
      </c>
      <c r="E32" s="53" t="s">
        <v>17</v>
      </c>
      <c r="F32" s="53" t="s">
        <v>52</v>
      </c>
      <c r="G32" s="53" t="s">
        <v>52</v>
      </c>
      <c r="H32" s="53" t="s">
        <v>59</v>
      </c>
    </row>
    <row r="33" spans="1:8" ht="42.75">
      <c r="A33" s="65">
        <v>24</v>
      </c>
      <c r="B33" s="23" t="s">
        <v>211</v>
      </c>
      <c r="C33" s="22" t="s">
        <v>212</v>
      </c>
      <c r="D33" s="47">
        <v>23050.62</v>
      </c>
      <c r="E33" s="48" t="s">
        <v>17</v>
      </c>
      <c r="F33" s="48" t="s">
        <v>58</v>
      </c>
      <c r="G33" s="48" t="s">
        <v>36</v>
      </c>
      <c r="H33" s="48" t="s">
        <v>59</v>
      </c>
    </row>
    <row r="34" spans="1:8" ht="14.25">
      <c r="A34" s="65">
        <v>25</v>
      </c>
      <c r="B34" s="21" t="s">
        <v>153</v>
      </c>
      <c r="C34" s="59" t="s">
        <v>158</v>
      </c>
      <c r="D34" s="52">
        <v>3068</v>
      </c>
      <c r="E34" s="53" t="s">
        <v>17</v>
      </c>
      <c r="F34" s="53" t="s">
        <v>52</v>
      </c>
      <c r="G34" s="53" t="s">
        <v>52</v>
      </c>
      <c r="H34" s="53" t="s">
        <v>507</v>
      </c>
    </row>
    <row r="35" spans="1:8" ht="42.75">
      <c r="A35" s="65">
        <v>26</v>
      </c>
      <c r="B35" s="21" t="s">
        <v>213</v>
      </c>
      <c r="C35" s="22" t="s">
        <v>214</v>
      </c>
      <c r="D35" s="47">
        <f>3393.38+679</f>
        <v>4072.38</v>
      </c>
      <c r="E35" s="48" t="s">
        <v>17</v>
      </c>
      <c r="F35" s="48" t="s">
        <v>58</v>
      </c>
      <c r="G35" s="48" t="s">
        <v>36</v>
      </c>
      <c r="H35" s="48" t="s">
        <v>59</v>
      </c>
    </row>
    <row r="36" spans="1:8" ht="14.25">
      <c r="A36" s="65">
        <v>27</v>
      </c>
      <c r="B36" s="61" t="s">
        <v>491</v>
      </c>
      <c r="C36" s="10" t="s">
        <v>492</v>
      </c>
      <c r="D36" s="62">
        <v>2500</v>
      </c>
      <c r="E36" s="63" t="s">
        <v>17</v>
      </c>
      <c r="F36" s="63" t="s">
        <v>87</v>
      </c>
      <c r="G36" s="63" t="s">
        <v>43</v>
      </c>
      <c r="H36" s="63" t="s">
        <v>28</v>
      </c>
    </row>
    <row r="37" spans="1:8" ht="14.25">
      <c r="A37" s="65">
        <v>28</v>
      </c>
      <c r="B37" s="21" t="s">
        <v>215</v>
      </c>
      <c r="C37" s="22" t="s">
        <v>216</v>
      </c>
      <c r="D37" s="47">
        <v>62987</v>
      </c>
      <c r="E37" s="48" t="s">
        <v>17</v>
      </c>
      <c r="F37" s="54" t="s">
        <v>130</v>
      </c>
      <c r="G37" s="48" t="s">
        <v>58</v>
      </c>
      <c r="H37" s="48" t="s">
        <v>507</v>
      </c>
    </row>
    <row r="38" spans="1:8" ht="14.25">
      <c r="A38" s="65">
        <v>29</v>
      </c>
      <c r="B38" s="21" t="s">
        <v>154</v>
      </c>
      <c r="C38" s="22" t="s">
        <v>159</v>
      </c>
      <c r="D38" s="52">
        <v>3999.84</v>
      </c>
      <c r="E38" s="53" t="s">
        <v>17</v>
      </c>
      <c r="F38" s="54" t="s">
        <v>130</v>
      </c>
      <c r="G38" s="53" t="s">
        <v>36</v>
      </c>
      <c r="H38" s="53" t="s">
        <v>37</v>
      </c>
    </row>
    <row r="39" spans="1:8" ht="14.25">
      <c r="A39" s="65">
        <v>30</v>
      </c>
      <c r="B39" s="61" t="s">
        <v>472</v>
      </c>
      <c r="C39" s="10" t="s">
        <v>473</v>
      </c>
      <c r="D39" s="139">
        <v>15600</v>
      </c>
      <c r="E39" s="135" t="s">
        <v>17</v>
      </c>
      <c r="F39" s="134" t="s">
        <v>19</v>
      </c>
      <c r="G39" s="135" t="s">
        <v>43</v>
      </c>
      <c r="H39" s="135" t="s">
        <v>434</v>
      </c>
    </row>
    <row r="40" spans="1:8" ht="14.25">
      <c r="A40" s="65">
        <v>31</v>
      </c>
      <c r="B40" s="21" t="s">
        <v>505</v>
      </c>
      <c r="C40" s="60" t="s">
        <v>506</v>
      </c>
      <c r="D40" s="47">
        <v>180</v>
      </c>
      <c r="E40" s="48" t="s">
        <v>17</v>
      </c>
      <c r="F40" s="69" t="s">
        <v>87</v>
      </c>
      <c r="G40" s="48" t="s">
        <v>87</v>
      </c>
      <c r="H40" s="48" t="s">
        <v>37</v>
      </c>
    </row>
    <row r="41" spans="1:8" ht="14.25">
      <c r="A41" s="65">
        <v>32</v>
      </c>
      <c r="B41" s="21" t="s">
        <v>235</v>
      </c>
      <c r="C41" s="60" t="s">
        <v>237</v>
      </c>
      <c r="D41" s="47">
        <f>3339+968+968</f>
        <v>5275</v>
      </c>
      <c r="E41" s="48" t="s">
        <v>17</v>
      </c>
      <c r="F41" s="69" t="s">
        <v>58</v>
      </c>
      <c r="G41" s="48" t="s">
        <v>52</v>
      </c>
      <c r="H41" s="48" t="s">
        <v>507</v>
      </c>
    </row>
    <row r="42" spans="1:8" ht="28.5">
      <c r="A42" s="65">
        <v>33</v>
      </c>
      <c r="B42" s="37" t="s">
        <v>228</v>
      </c>
      <c r="C42" s="31" t="s">
        <v>229</v>
      </c>
      <c r="D42" s="64">
        <v>13950</v>
      </c>
      <c r="E42" s="65" t="s">
        <v>17</v>
      </c>
      <c r="F42" s="68" t="s">
        <v>58</v>
      </c>
      <c r="G42" s="65" t="s">
        <v>171</v>
      </c>
      <c r="H42" s="45" t="s">
        <v>230</v>
      </c>
    </row>
    <row r="43" spans="1:8" ht="42.75">
      <c r="A43" s="65">
        <v>34</v>
      </c>
      <c r="B43" s="61" t="s">
        <v>160</v>
      </c>
      <c r="C43" s="10" t="s">
        <v>161</v>
      </c>
      <c r="D43" s="62">
        <f>18562+2655+1380</f>
        <v>22597</v>
      </c>
      <c r="E43" s="63" t="s">
        <v>17</v>
      </c>
      <c r="F43" s="166" t="s">
        <v>488</v>
      </c>
      <c r="G43" s="166" t="s">
        <v>489</v>
      </c>
      <c r="H43" s="63" t="s">
        <v>28</v>
      </c>
    </row>
    <row r="44" spans="1:8" ht="28.5">
      <c r="A44" s="65">
        <v>35</v>
      </c>
      <c r="B44" s="30" t="s">
        <v>162</v>
      </c>
      <c r="C44" s="38" t="s">
        <v>163</v>
      </c>
      <c r="D44" s="57">
        <v>2500</v>
      </c>
      <c r="E44" s="58" t="s">
        <v>17</v>
      </c>
      <c r="F44" s="2" t="s">
        <v>58</v>
      </c>
      <c r="G44" s="2" t="s">
        <v>171</v>
      </c>
      <c r="H44" s="58" t="s">
        <v>507</v>
      </c>
    </row>
    <row r="45" spans="1:8" ht="14.25">
      <c r="A45" s="65">
        <v>36</v>
      </c>
      <c r="B45" s="21" t="s">
        <v>164</v>
      </c>
      <c r="C45" s="60" t="s">
        <v>165</v>
      </c>
      <c r="D45" s="52">
        <v>875.77</v>
      </c>
      <c r="E45" s="53" t="s">
        <v>17</v>
      </c>
      <c r="F45" s="48" t="s">
        <v>40</v>
      </c>
      <c r="G45" s="48" t="s">
        <v>40</v>
      </c>
      <c r="H45" s="53" t="s">
        <v>37</v>
      </c>
    </row>
    <row r="46" spans="1:8" ht="28.5">
      <c r="A46" s="65">
        <v>37</v>
      </c>
      <c r="B46" s="61" t="s">
        <v>470</v>
      </c>
      <c r="C46" s="10" t="s">
        <v>471</v>
      </c>
      <c r="D46" s="62">
        <v>19500</v>
      </c>
      <c r="E46" s="63" t="s">
        <v>17</v>
      </c>
      <c r="F46" s="137" t="s">
        <v>24</v>
      </c>
      <c r="G46" s="63" t="s">
        <v>87</v>
      </c>
      <c r="H46" s="63" t="s">
        <v>59</v>
      </c>
    </row>
    <row r="47" spans="1:8" ht="28.5">
      <c r="A47" s="65">
        <v>38</v>
      </c>
      <c r="B47" s="21" t="s">
        <v>468</v>
      </c>
      <c r="C47" s="22" t="s">
        <v>100</v>
      </c>
      <c r="D47" s="17">
        <v>60758.5</v>
      </c>
      <c r="E47" s="18" t="s">
        <v>17</v>
      </c>
      <c r="F47" s="69" t="s">
        <v>19</v>
      </c>
      <c r="G47" s="48" t="s">
        <v>24</v>
      </c>
      <c r="H47" s="48" t="s">
        <v>59</v>
      </c>
    </row>
    <row r="48" spans="1:8" ht="28.5">
      <c r="A48" s="65">
        <v>39</v>
      </c>
      <c r="B48" s="30" t="s">
        <v>168</v>
      </c>
      <c r="C48" s="38" t="s">
        <v>169</v>
      </c>
      <c r="D48" s="46">
        <v>44000</v>
      </c>
      <c r="E48" s="2" t="s">
        <v>17</v>
      </c>
      <c r="F48" s="2" t="s">
        <v>170</v>
      </c>
      <c r="G48" s="2" t="s">
        <v>72</v>
      </c>
      <c r="H48" s="2" t="s">
        <v>25</v>
      </c>
    </row>
    <row r="49" spans="1:8" ht="14.25">
      <c r="A49" s="65">
        <v>40</v>
      </c>
      <c r="B49" s="21" t="s">
        <v>465</v>
      </c>
      <c r="C49" s="60" t="s">
        <v>156</v>
      </c>
      <c r="D49" s="47">
        <v>12000</v>
      </c>
      <c r="E49" s="48" t="s">
        <v>17</v>
      </c>
      <c r="F49" s="48" t="s">
        <v>72</v>
      </c>
      <c r="G49" s="48" t="s">
        <v>19</v>
      </c>
      <c r="H49" s="48" t="s">
        <v>44</v>
      </c>
    </row>
    <row r="50" spans="1:8" ht="172.5">
      <c r="A50" s="65">
        <v>41</v>
      </c>
      <c r="B50" s="21" t="s">
        <v>172</v>
      </c>
      <c r="C50" s="22" t="s">
        <v>173</v>
      </c>
      <c r="D50" s="47">
        <v>13601</v>
      </c>
      <c r="E50" s="48" t="s">
        <v>17</v>
      </c>
      <c r="F50" s="48" t="s">
        <v>38</v>
      </c>
      <c r="G50" s="48" t="s">
        <v>72</v>
      </c>
      <c r="H50" s="48" t="s">
        <v>452</v>
      </c>
    </row>
    <row r="51" spans="1:8" ht="42.75">
      <c r="A51" s="65">
        <v>42</v>
      </c>
      <c r="B51" s="30" t="s">
        <v>146</v>
      </c>
      <c r="C51" s="45" t="s">
        <v>148</v>
      </c>
      <c r="D51" s="46">
        <v>833</v>
      </c>
      <c r="E51" s="2" t="s">
        <v>17</v>
      </c>
      <c r="F51" s="2" t="s">
        <v>58</v>
      </c>
      <c r="G51" s="2" t="s">
        <v>171</v>
      </c>
      <c r="H51" s="2" t="s">
        <v>37</v>
      </c>
    </row>
    <row r="52" spans="1:8" ht="42.75">
      <c r="A52" s="65">
        <v>43</v>
      </c>
      <c r="B52" s="21" t="s">
        <v>174</v>
      </c>
      <c r="C52" s="22" t="s">
        <v>175</v>
      </c>
      <c r="D52" s="47">
        <v>6433.24</v>
      </c>
      <c r="E52" s="48" t="s">
        <v>17</v>
      </c>
      <c r="F52" s="48" t="s">
        <v>72</v>
      </c>
      <c r="G52" s="48" t="s">
        <v>72</v>
      </c>
      <c r="H52" s="48" t="s">
        <v>149</v>
      </c>
    </row>
    <row r="53" spans="1:8" ht="28.5">
      <c r="A53" s="65">
        <v>44</v>
      </c>
      <c r="B53" s="21" t="s">
        <v>176</v>
      </c>
      <c r="C53" s="22" t="s">
        <v>177</v>
      </c>
      <c r="D53" s="47">
        <v>3033</v>
      </c>
      <c r="E53" s="48" t="s">
        <v>17</v>
      </c>
      <c r="F53" s="48" t="s">
        <v>52</v>
      </c>
      <c r="G53" s="48" t="s">
        <v>38</v>
      </c>
      <c r="H53" s="48" t="s">
        <v>25</v>
      </c>
    </row>
    <row r="54" spans="1:8" ht="14.25">
      <c r="A54" s="65">
        <v>45</v>
      </c>
      <c r="B54" s="30" t="s">
        <v>145</v>
      </c>
      <c r="C54" s="38" t="s">
        <v>147</v>
      </c>
      <c r="D54" s="50">
        <v>3670</v>
      </c>
      <c r="E54" s="51" t="s">
        <v>17</v>
      </c>
      <c r="F54" s="2" t="s">
        <v>58</v>
      </c>
      <c r="G54" s="2" t="s">
        <v>171</v>
      </c>
      <c r="H54" s="51" t="s">
        <v>149</v>
      </c>
    </row>
    <row r="55" spans="1:8" ht="14.25">
      <c r="A55" s="65">
        <v>46</v>
      </c>
      <c r="B55" s="30" t="s">
        <v>231</v>
      </c>
      <c r="C55" s="45" t="s">
        <v>196</v>
      </c>
      <c r="D55" s="64">
        <v>15000</v>
      </c>
      <c r="E55" s="65" t="s">
        <v>17</v>
      </c>
      <c r="F55" s="68" t="s">
        <v>58</v>
      </c>
      <c r="G55" s="65" t="s">
        <v>171</v>
      </c>
      <c r="H55" s="65" t="s">
        <v>37</v>
      </c>
    </row>
    <row r="56" spans="1:8" ht="14.25">
      <c r="A56" s="65">
        <v>47</v>
      </c>
      <c r="B56" s="55" t="s">
        <v>466</v>
      </c>
      <c r="C56" s="56" t="s">
        <v>467</v>
      </c>
      <c r="D56" s="47">
        <v>1584</v>
      </c>
      <c r="E56" s="48" t="s">
        <v>17</v>
      </c>
      <c r="F56" s="48" t="s">
        <v>24</v>
      </c>
      <c r="G56" s="48" t="s">
        <v>24</v>
      </c>
      <c r="H56" s="48" t="s">
        <v>422</v>
      </c>
    </row>
    <row r="57" spans="1:8" ht="14.25">
      <c r="A57" s="65">
        <v>48</v>
      </c>
      <c r="B57" s="19" t="s">
        <v>178</v>
      </c>
      <c r="C57" s="22" t="s">
        <v>179</v>
      </c>
      <c r="D57" s="47">
        <v>800</v>
      </c>
      <c r="E57" s="48" t="s">
        <v>17</v>
      </c>
      <c r="F57" s="48" t="s">
        <v>170</v>
      </c>
      <c r="G57" s="48" t="s">
        <v>72</v>
      </c>
      <c r="H57" s="48" t="s">
        <v>25</v>
      </c>
    </row>
    <row r="58" spans="1:8" ht="14.25">
      <c r="A58" s="65">
        <v>49</v>
      </c>
      <c r="B58" s="21" t="s">
        <v>180</v>
      </c>
      <c r="C58" s="22" t="s">
        <v>181</v>
      </c>
      <c r="D58" s="47">
        <f>3204.72+20000+36000</f>
        <v>59204.72</v>
      </c>
      <c r="E58" s="48" t="s">
        <v>17</v>
      </c>
      <c r="F58" s="48" t="s">
        <v>58</v>
      </c>
      <c r="G58" s="48" t="s">
        <v>171</v>
      </c>
      <c r="H58" s="48" t="s">
        <v>20</v>
      </c>
    </row>
    <row r="59" spans="1:8" ht="14.25">
      <c r="A59" s="65">
        <v>50</v>
      </c>
      <c r="B59" s="21" t="s">
        <v>438</v>
      </c>
      <c r="C59" s="22" t="s">
        <v>437</v>
      </c>
      <c r="D59" s="47">
        <v>6366</v>
      </c>
      <c r="E59" s="48" t="s">
        <v>17</v>
      </c>
      <c r="F59" s="69" t="s">
        <v>19</v>
      </c>
      <c r="G59" s="48" t="s">
        <v>19</v>
      </c>
      <c r="H59" s="48" t="s">
        <v>107</v>
      </c>
    </row>
    <row r="60" spans="1:8" ht="57">
      <c r="A60" s="65">
        <v>51</v>
      </c>
      <c r="B60" s="21" t="s">
        <v>219</v>
      </c>
      <c r="C60" s="22" t="s">
        <v>220</v>
      </c>
      <c r="D60" s="47">
        <v>46234</v>
      </c>
      <c r="E60" s="48" t="s">
        <v>17</v>
      </c>
      <c r="F60" s="48" t="s">
        <v>72</v>
      </c>
      <c r="G60" s="48" t="s">
        <v>19</v>
      </c>
      <c r="H60" s="48" t="s">
        <v>507</v>
      </c>
    </row>
    <row r="61" spans="1:8" ht="144">
      <c r="A61" s="65">
        <v>52</v>
      </c>
      <c r="B61" s="21" t="s">
        <v>226</v>
      </c>
      <c r="C61" s="22" t="s">
        <v>227</v>
      </c>
      <c r="D61" s="47">
        <v>82374.48</v>
      </c>
      <c r="E61" s="48" t="s">
        <v>17</v>
      </c>
      <c r="F61" s="69" t="s">
        <v>130</v>
      </c>
      <c r="G61" s="48" t="s">
        <v>58</v>
      </c>
      <c r="H61" s="48" t="s">
        <v>20</v>
      </c>
    </row>
    <row r="62" spans="1:8" ht="86.25">
      <c r="A62" s="65">
        <v>53</v>
      </c>
      <c r="B62" s="61" t="s">
        <v>524</v>
      </c>
      <c r="C62" s="10" t="s">
        <v>525</v>
      </c>
      <c r="D62" s="62">
        <v>2160</v>
      </c>
      <c r="E62" s="63" t="s">
        <v>17</v>
      </c>
      <c r="F62" s="137" t="s">
        <v>87</v>
      </c>
      <c r="G62" s="63" t="s">
        <v>87</v>
      </c>
      <c r="H62" s="63" t="s">
        <v>37</v>
      </c>
    </row>
    <row r="63" spans="1:8" ht="14.25">
      <c r="A63" s="65">
        <v>54</v>
      </c>
      <c r="B63" s="55" t="s">
        <v>232</v>
      </c>
      <c r="C63" s="56" t="s">
        <v>234</v>
      </c>
      <c r="D63" s="47">
        <v>76250</v>
      </c>
      <c r="E63" s="48" t="s">
        <v>17</v>
      </c>
      <c r="F63" s="69" t="s">
        <v>58</v>
      </c>
      <c r="G63" s="48" t="s">
        <v>171</v>
      </c>
      <c r="H63" s="48" t="s">
        <v>37</v>
      </c>
    </row>
    <row r="64" spans="1:8" ht="14.25">
      <c r="A64" s="65">
        <v>55</v>
      </c>
      <c r="B64" s="55" t="s">
        <v>233</v>
      </c>
      <c r="C64" s="56" t="s">
        <v>234</v>
      </c>
      <c r="D64" s="47">
        <v>9000</v>
      </c>
      <c r="E64" s="48" t="s">
        <v>17</v>
      </c>
      <c r="F64" s="69" t="s">
        <v>58</v>
      </c>
      <c r="G64" s="48" t="s">
        <v>171</v>
      </c>
      <c r="H64" s="48" t="s">
        <v>37</v>
      </c>
    </row>
    <row r="65" spans="1:8" ht="14.25">
      <c r="A65" s="65">
        <v>56</v>
      </c>
      <c r="B65" s="55" t="s">
        <v>504</v>
      </c>
      <c r="C65" s="56" t="s">
        <v>464</v>
      </c>
      <c r="D65" s="47">
        <v>25.83</v>
      </c>
      <c r="E65" s="48" t="s">
        <v>17</v>
      </c>
      <c r="F65" s="48" t="s">
        <v>24</v>
      </c>
      <c r="G65" s="48" t="s">
        <v>24</v>
      </c>
      <c r="H65" s="48" t="s">
        <v>37</v>
      </c>
    </row>
    <row r="66" spans="1:8" ht="14.25">
      <c r="A66" s="65">
        <v>57</v>
      </c>
      <c r="B66" s="21" t="s">
        <v>221</v>
      </c>
      <c r="C66" s="22" t="s">
        <v>93</v>
      </c>
      <c r="D66" s="47">
        <v>13000</v>
      </c>
      <c r="E66" s="48" t="s">
        <v>17</v>
      </c>
      <c r="F66" s="48" t="s">
        <v>52</v>
      </c>
      <c r="G66" s="48" t="s">
        <v>52</v>
      </c>
      <c r="H66" s="48" t="s">
        <v>59</v>
      </c>
    </row>
    <row r="67" spans="1:8" ht="14.25">
      <c r="A67" s="65">
        <v>58</v>
      </c>
      <c r="B67" s="21" t="s">
        <v>94</v>
      </c>
      <c r="C67" s="22" t="s">
        <v>95</v>
      </c>
      <c r="D67" s="47">
        <v>31559.54</v>
      </c>
      <c r="E67" s="48" t="s">
        <v>17</v>
      </c>
      <c r="F67" s="69" t="s">
        <v>38</v>
      </c>
      <c r="G67" s="48" t="s">
        <v>19</v>
      </c>
      <c r="H67" s="48" t="s">
        <v>28</v>
      </c>
    </row>
    <row r="68" spans="1:8" ht="14.25">
      <c r="A68" s="65">
        <v>59</v>
      </c>
      <c r="B68" s="21" t="s">
        <v>222</v>
      </c>
      <c r="C68" s="22" t="s">
        <v>223</v>
      </c>
      <c r="D68" s="47">
        <v>4166.66</v>
      </c>
      <c r="E68" s="48" t="s">
        <v>17</v>
      </c>
      <c r="F68" s="54" t="s">
        <v>130</v>
      </c>
      <c r="G68" s="48" t="s">
        <v>58</v>
      </c>
      <c r="H68" s="48" t="s">
        <v>59</v>
      </c>
    </row>
    <row r="69" spans="1:8" ht="14.25">
      <c r="A69" s="65">
        <v>60</v>
      </c>
      <c r="B69" s="21" t="s">
        <v>482</v>
      </c>
      <c r="C69" s="22" t="s">
        <v>483</v>
      </c>
      <c r="D69" s="47">
        <v>223</v>
      </c>
      <c r="E69" s="48" t="s">
        <v>17</v>
      </c>
      <c r="F69" s="48" t="s">
        <v>24</v>
      </c>
      <c r="G69" s="48" t="s">
        <v>24</v>
      </c>
      <c r="H69" s="48" t="s">
        <v>107</v>
      </c>
    </row>
    <row r="70" spans="1:8" ht="42.75">
      <c r="A70" s="65">
        <v>61</v>
      </c>
      <c r="B70" s="21" t="s">
        <v>443</v>
      </c>
      <c r="C70" s="22" t="s">
        <v>444</v>
      </c>
      <c r="D70" s="47">
        <v>1100</v>
      </c>
      <c r="E70" s="48" t="s">
        <v>17</v>
      </c>
      <c r="F70" s="69" t="s">
        <v>40</v>
      </c>
      <c r="G70" s="48" t="s">
        <v>40</v>
      </c>
      <c r="H70" s="48" t="s">
        <v>28</v>
      </c>
    </row>
    <row r="71" spans="1:8" ht="14.25">
      <c r="A71" s="65">
        <v>62</v>
      </c>
      <c r="B71" s="30" t="s">
        <v>183</v>
      </c>
      <c r="C71" s="31" t="s">
        <v>184</v>
      </c>
      <c r="D71" s="64">
        <v>1667</v>
      </c>
      <c r="E71" s="65" t="s">
        <v>17</v>
      </c>
      <c r="F71" s="65" t="s">
        <v>58</v>
      </c>
      <c r="G71" s="65" t="s">
        <v>171</v>
      </c>
      <c r="H71" s="65" t="s">
        <v>25</v>
      </c>
    </row>
    <row r="72" spans="1:8" ht="14.25">
      <c r="A72" s="65">
        <v>63</v>
      </c>
      <c r="B72" s="21" t="s">
        <v>512</v>
      </c>
      <c r="C72" s="66" t="s">
        <v>190</v>
      </c>
      <c r="D72" s="47">
        <v>2860</v>
      </c>
      <c r="E72" s="48" t="s">
        <v>17</v>
      </c>
      <c r="F72" s="48" t="s">
        <v>38</v>
      </c>
      <c r="G72" s="48" t="s">
        <v>40</v>
      </c>
      <c r="H72" s="48" t="s">
        <v>59</v>
      </c>
    </row>
    <row r="73" spans="1:8" ht="14.25">
      <c r="A73" s="65">
        <v>64</v>
      </c>
      <c r="B73" s="21" t="s">
        <v>185</v>
      </c>
      <c r="C73" s="22" t="s">
        <v>186</v>
      </c>
      <c r="D73" s="47">
        <v>14000</v>
      </c>
      <c r="E73" s="48" t="s">
        <v>17</v>
      </c>
      <c r="F73" s="48" t="s">
        <v>36</v>
      </c>
      <c r="G73" s="48" t="s">
        <v>52</v>
      </c>
      <c r="H73" s="48" t="s">
        <v>44</v>
      </c>
    </row>
    <row r="74" spans="1:8" ht="28.5">
      <c r="A74" s="65">
        <v>65</v>
      </c>
      <c r="B74" s="21" t="s">
        <v>494</v>
      </c>
      <c r="C74" s="22" t="s">
        <v>495</v>
      </c>
      <c r="D74" s="47">
        <v>460</v>
      </c>
      <c r="E74" s="48" t="s">
        <v>17</v>
      </c>
      <c r="F74" s="48" t="s">
        <v>19</v>
      </c>
      <c r="G74" s="48" t="s">
        <v>19</v>
      </c>
      <c r="H74" s="48" t="s">
        <v>507</v>
      </c>
    </row>
    <row r="75" spans="1:8" ht="28.5">
      <c r="A75" s="65">
        <v>66</v>
      </c>
      <c r="B75" s="21" t="s">
        <v>511</v>
      </c>
      <c r="C75" s="20" t="s">
        <v>240</v>
      </c>
      <c r="D75" s="47">
        <v>65500</v>
      </c>
      <c r="E75" s="48" t="s">
        <v>241</v>
      </c>
      <c r="F75" s="69" t="s">
        <v>72</v>
      </c>
      <c r="G75" s="48" t="s">
        <v>19</v>
      </c>
      <c r="H75" s="48" t="s">
        <v>53</v>
      </c>
    </row>
    <row r="76" spans="1:8" ht="86.25">
      <c r="A76" s="65">
        <v>67</v>
      </c>
      <c r="B76" s="21" t="s">
        <v>479</v>
      </c>
      <c r="C76" s="22" t="s">
        <v>478</v>
      </c>
      <c r="D76" s="47">
        <v>80100</v>
      </c>
      <c r="E76" s="48" t="s">
        <v>17</v>
      </c>
      <c r="F76" s="48" t="s">
        <v>24</v>
      </c>
      <c r="G76" s="48" t="s">
        <v>87</v>
      </c>
      <c r="H76" s="48" t="s">
        <v>53</v>
      </c>
    </row>
    <row r="77" spans="1:8" ht="28.5">
      <c r="A77" s="65">
        <v>68</v>
      </c>
      <c r="B77" s="61" t="s">
        <v>509</v>
      </c>
      <c r="C77" s="151" t="s">
        <v>484</v>
      </c>
      <c r="D77" s="62">
        <v>1600</v>
      </c>
      <c r="E77" s="63" t="s">
        <v>17</v>
      </c>
      <c r="F77" s="63" t="s">
        <v>24</v>
      </c>
      <c r="G77" s="63" t="s">
        <v>87</v>
      </c>
      <c r="H77" s="63" t="s">
        <v>107</v>
      </c>
    </row>
    <row r="78" spans="1:8" ht="14.25">
      <c r="A78" s="65">
        <v>69</v>
      </c>
      <c r="B78" s="21" t="s">
        <v>510</v>
      </c>
      <c r="C78" s="22" t="s">
        <v>189</v>
      </c>
      <c r="D78" s="47">
        <v>944</v>
      </c>
      <c r="E78" s="48" t="s">
        <v>17</v>
      </c>
      <c r="F78" s="48" t="s">
        <v>58</v>
      </c>
      <c r="G78" s="48" t="s">
        <v>38</v>
      </c>
      <c r="H78" s="48" t="s">
        <v>107</v>
      </c>
    </row>
    <row r="79" spans="1:8" ht="28.5">
      <c r="A79" s="65">
        <v>70</v>
      </c>
      <c r="B79" s="21" t="s">
        <v>187</v>
      </c>
      <c r="C79" s="22" t="s">
        <v>188</v>
      </c>
      <c r="D79" s="47">
        <v>29025</v>
      </c>
      <c r="E79" s="48" t="s">
        <v>17</v>
      </c>
      <c r="F79" s="48" t="s">
        <v>52</v>
      </c>
      <c r="G79" s="48" t="s">
        <v>38</v>
      </c>
      <c r="H79" s="48" t="s">
        <v>107</v>
      </c>
    </row>
    <row r="80" spans="1:8" ht="28.5">
      <c r="A80" s="65">
        <v>71</v>
      </c>
      <c r="B80" s="30" t="s">
        <v>236</v>
      </c>
      <c r="C80" s="31" t="s">
        <v>238</v>
      </c>
      <c r="D80" s="64">
        <v>10000</v>
      </c>
      <c r="E80" s="65" t="s">
        <v>17</v>
      </c>
      <c r="F80" s="68" t="s">
        <v>58</v>
      </c>
      <c r="G80" s="65" t="s">
        <v>171</v>
      </c>
      <c r="H80" s="71" t="s">
        <v>239</v>
      </c>
    </row>
    <row r="81" spans="1:8" ht="72">
      <c r="A81" s="65">
        <v>72</v>
      </c>
      <c r="B81" s="30" t="s">
        <v>193</v>
      </c>
      <c r="C81" s="31" t="s">
        <v>194</v>
      </c>
      <c r="D81" s="64">
        <v>2000</v>
      </c>
      <c r="E81" s="65" t="s">
        <v>17</v>
      </c>
      <c r="F81" s="65" t="s">
        <v>58</v>
      </c>
      <c r="G81" s="65" t="s">
        <v>171</v>
      </c>
      <c r="H81" s="45" t="s">
        <v>449</v>
      </c>
    </row>
    <row r="82" spans="1:8" ht="28.5">
      <c r="A82" s="65">
        <v>73</v>
      </c>
      <c r="B82" s="55" t="s">
        <v>191</v>
      </c>
      <c r="C82" s="56" t="s">
        <v>192</v>
      </c>
      <c r="D82" s="47">
        <v>1600</v>
      </c>
      <c r="E82" s="48" t="s">
        <v>17</v>
      </c>
      <c r="F82" s="48" t="s">
        <v>52</v>
      </c>
      <c r="G82" s="48" t="s">
        <v>52</v>
      </c>
      <c r="H82" s="48" t="s">
        <v>25</v>
      </c>
    </row>
    <row r="83" spans="1:8" ht="28.5">
      <c r="A83" s="65">
        <v>74</v>
      </c>
      <c r="B83" s="30" t="s">
        <v>224</v>
      </c>
      <c r="C83" s="31" t="s">
        <v>225</v>
      </c>
      <c r="D83" s="64">
        <v>7917</v>
      </c>
      <c r="E83" s="65" t="s">
        <v>17</v>
      </c>
      <c r="F83" s="68" t="s">
        <v>87</v>
      </c>
      <c r="G83" s="65" t="s">
        <v>270</v>
      </c>
      <c r="H83" s="65" t="s">
        <v>67</v>
      </c>
    </row>
    <row r="84" spans="1:8" ht="14.25">
      <c r="A84" s="162"/>
      <c r="B84" s="72" t="s">
        <v>83</v>
      </c>
      <c r="C84" s="31"/>
      <c r="D84" s="73">
        <f>SUM(D85:D95)</f>
        <v>563939</v>
      </c>
      <c r="E84" s="65"/>
      <c r="F84" s="68"/>
      <c r="G84" s="65"/>
      <c r="H84" s="65"/>
    </row>
    <row r="85" spans="1:8" ht="42.75">
      <c r="A85" s="65">
        <v>75</v>
      </c>
      <c r="B85" s="21" t="s">
        <v>251</v>
      </c>
      <c r="C85" s="60" t="s">
        <v>163</v>
      </c>
      <c r="D85" s="47">
        <v>268</v>
      </c>
      <c r="E85" s="48" t="s">
        <v>17</v>
      </c>
      <c r="F85" s="69" t="s">
        <v>52</v>
      </c>
      <c r="G85" s="48" t="s">
        <v>38</v>
      </c>
      <c r="H85" s="48" t="s">
        <v>67</v>
      </c>
    </row>
    <row r="86" spans="1:8" ht="42.75">
      <c r="A86" s="65">
        <v>76</v>
      </c>
      <c r="B86" s="61" t="s">
        <v>242</v>
      </c>
      <c r="C86" s="10" t="s">
        <v>485</v>
      </c>
      <c r="D86" s="62">
        <v>47000</v>
      </c>
      <c r="E86" s="63" t="s">
        <v>17</v>
      </c>
      <c r="F86" s="137" t="s">
        <v>87</v>
      </c>
      <c r="G86" s="63" t="s">
        <v>43</v>
      </c>
      <c r="H86" s="63" t="s">
        <v>107</v>
      </c>
    </row>
    <row r="87" spans="1:8" ht="28.5">
      <c r="A87" s="65">
        <v>77</v>
      </c>
      <c r="B87" s="61" t="s">
        <v>243</v>
      </c>
      <c r="C87" s="138" t="s">
        <v>244</v>
      </c>
      <c r="D87" s="62">
        <v>121500</v>
      </c>
      <c r="E87" s="63" t="s">
        <v>17</v>
      </c>
      <c r="F87" s="137" t="s">
        <v>19</v>
      </c>
      <c r="G87" s="63" t="s">
        <v>87</v>
      </c>
      <c r="H87" s="63" t="s">
        <v>107</v>
      </c>
    </row>
    <row r="88" spans="1:8" ht="42.75">
      <c r="A88" s="65">
        <v>78</v>
      </c>
      <c r="B88" s="30" t="s">
        <v>245</v>
      </c>
      <c r="C88" s="31" t="s">
        <v>246</v>
      </c>
      <c r="D88" s="64">
        <v>41667</v>
      </c>
      <c r="E88" s="65" t="s">
        <v>17</v>
      </c>
      <c r="F88" s="68" t="s">
        <v>24</v>
      </c>
      <c r="G88" s="65" t="s">
        <v>43</v>
      </c>
      <c r="H88" s="65" t="s">
        <v>59</v>
      </c>
    </row>
    <row r="89" spans="1:8" ht="14.25">
      <c r="A89" s="65">
        <v>79</v>
      </c>
      <c r="B89" s="21" t="s">
        <v>457</v>
      </c>
      <c r="C89" s="22" t="s">
        <v>458</v>
      </c>
      <c r="D89" s="47">
        <v>49600</v>
      </c>
      <c r="E89" s="48" t="s">
        <v>17</v>
      </c>
      <c r="F89" s="54" t="s">
        <v>19</v>
      </c>
      <c r="G89" s="48" t="s">
        <v>24</v>
      </c>
      <c r="H89" s="53" t="s">
        <v>37</v>
      </c>
    </row>
    <row r="90" spans="1:8" ht="14.25">
      <c r="A90" s="65">
        <v>80</v>
      </c>
      <c r="B90" s="61" t="s">
        <v>459</v>
      </c>
      <c r="C90" s="10" t="s">
        <v>460</v>
      </c>
      <c r="D90" s="62">
        <v>42504</v>
      </c>
      <c r="E90" s="63" t="s">
        <v>17</v>
      </c>
      <c r="F90" s="134" t="s">
        <v>19</v>
      </c>
      <c r="G90" s="63" t="s">
        <v>87</v>
      </c>
      <c r="H90" s="135" t="s">
        <v>37</v>
      </c>
    </row>
    <row r="91" spans="1:8" ht="42.75">
      <c r="A91" s="65">
        <v>81</v>
      </c>
      <c r="B91" s="21" t="s">
        <v>247</v>
      </c>
      <c r="C91" s="22" t="s">
        <v>248</v>
      </c>
      <c r="D91" s="47">
        <v>16668</v>
      </c>
      <c r="E91" s="48" t="s">
        <v>17</v>
      </c>
      <c r="F91" s="69" t="s">
        <v>170</v>
      </c>
      <c r="G91" s="48" t="s">
        <v>72</v>
      </c>
      <c r="H91" s="48" t="s">
        <v>107</v>
      </c>
    </row>
    <row r="92" spans="1:8" ht="77.25" customHeight="1">
      <c r="A92" s="65">
        <v>82</v>
      </c>
      <c r="B92" s="61" t="s">
        <v>487</v>
      </c>
      <c r="C92" s="10" t="s">
        <v>490</v>
      </c>
      <c r="D92" s="62">
        <f>30000+25000+45000+20000+5000</f>
        <v>125000</v>
      </c>
      <c r="E92" s="63" t="s">
        <v>17</v>
      </c>
      <c r="F92" s="137" t="s">
        <v>87</v>
      </c>
      <c r="G92" s="63" t="s">
        <v>43</v>
      </c>
      <c r="H92" s="63" t="s">
        <v>28</v>
      </c>
    </row>
    <row r="93" spans="1:8" ht="14.25">
      <c r="A93" s="65">
        <v>83</v>
      </c>
      <c r="B93" s="61" t="s">
        <v>249</v>
      </c>
      <c r="C93" s="133" t="s">
        <v>250</v>
      </c>
      <c r="D93" s="62">
        <v>90000</v>
      </c>
      <c r="E93" s="63" t="s">
        <v>17</v>
      </c>
      <c r="F93" s="137" t="s">
        <v>24</v>
      </c>
      <c r="G93" s="63" t="s">
        <v>43</v>
      </c>
      <c r="H93" s="63" t="s">
        <v>434</v>
      </c>
    </row>
    <row r="94" spans="1:8" ht="14.25">
      <c r="A94" s="65">
        <v>84</v>
      </c>
      <c r="B94" s="30" t="s">
        <v>529</v>
      </c>
      <c r="C94" s="38" t="s">
        <v>530</v>
      </c>
      <c r="D94" s="64">
        <v>23000</v>
      </c>
      <c r="E94" s="65" t="s">
        <v>17</v>
      </c>
      <c r="F94" s="68" t="s">
        <v>87</v>
      </c>
      <c r="G94" s="65" t="s">
        <v>43</v>
      </c>
      <c r="H94" s="65"/>
    </row>
    <row r="95" spans="1:8" ht="14.25">
      <c r="A95" s="65">
        <v>85</v>
      </c>
      <c r="B95" s="21" t="s">
        <v>252</v>
      </c>
      <c r="C95" s="60" t="s">
        <v>253</v>
      </c>
      <c r="D95" s="47">
        <v>6732</v>
      </c>
      <c r="E95" s="48" t="s">
        <v>17</v>
      </c>
      <c r="F95" s="69" t="s">
        <v>52</v>
      </c>
      <c r="G95" s="48" t="s">
        <v>52</v>
      </c>
      <c r="H95" s="48" t="s">
        <v>20</v>
      </c>
    </row>
    <row r="96" spans="1:8" s="74" customFormat="1" ht="14.25">
      <c r="A96" s="158"/>
      <c r="C96" s="75"/>
      <c r="D96" s="76"/>
      <c r="E96" s="77"/>
      <c r="F96" s="78"/>
      <c r="G96" s="77"/>
      <c r="H96" s="77"/>
    </row>
    <row r="97" spans="1:8" s="74" customFormat="1" ht="14.25">
      <c r="A97" s="158"/>
      <c r="C97" s="75"/>
      <c r="D97" s="76"/>
      <c r="E97" s="77"/>
      <c r="F97" s="78"/>
      <c r="G97" s="77"/>
      <c r="H97" s="77"/>
    </row>
    <row r="98" spans="1:8" s="74" customFormat="1" ht="14.25">
      <c r="A98" s="158"/>
      <c r="B98" s="5" t="s">
        <v>120</v>
      </c>
      <c r="C98" s="75"/>
      <c r="D98" s="76"/>
      <c r="E98" s="77"/>
      <c r="F98" s="78"/>
      <c r="G98" s="77"/>
      <c r="H98" s="77"/>
    </row>
    <row r="99" spans="1:8" s="74" customFormat="1" ht="14.25">
      <c r="A99" s="158"/>
      <c r="B99" s="5" t="s">
        <v>121</v>
      </c>
      <c r="C99" s="75"/>
      <c r="D99" s="76"/>
      <c r="E99" s="77"/>
      <c r="F99" s="78"/>
      <c r="G99" s="77"/>
      <c r="H99" s="77"/>
    </row>
    <row r="100" spans="1:8" s="74" customFormat="1" ht="14.25">
      <c r="A100" s="158"/>
      <c r="B100" s="5"/>
      <c r="C100" s="75"/>
      <c r="D100" s="176" t="s">
        <v>126</v>
      </c>
      <c r="E100" s="185"/>
      <c r="F100" s="34"/>
      <c r="G100" s="40" t="s">
        <v>128</v>
      </c>
      <c r="H100" s="5"/>
    </row>
    <row r="101" spans="1:8" s="74" customFormat="1" ht="14.25">
      <c r="A101" s="158"/>
      <c r="B101" s="5"/>
      <c r="C101" s="75"/>
      <c r="D101" s="5"/>
      <c r="E101" s="5"/>
      <c r="F101" s="12"/>
      <c r="G101" s="184" t="s">
        <v>127</v>
      </c>
      <c r="H101" s="174"/>
    </row>
    <row r="102" spans="1:8" s="74" customFormat="1" ht="14.25">
      <c r="A102" s="158"/>
      <c r="B102" s="5" t="s">
        <v>122</v>
      </c>
      <c r="C102" s="75"/>
      <c r="D102" s="5"/>
      <c r="E102" s="5"/>
      <c r="F102" s="127"/>
      <c r="G102" s="130"/>
      <c r="H102" s="5"/>
    </row>
    <row r="103" spans="1:8" s="74" customFormat="1" ht="14.25">
      <c r="A103" s="158"/>
      <c r="B103" s="5" t="s">
        <v>123</v>
      </c>
      <c r="C103" s="75"/>
      <c r="D103" s="5"/>
      <c r="E103" s="5"/>
      <c r="F103" s="5"/>
      <c r="G103" s="5"/>
      <c r="H103" s="5"/>
    </row>
    <row r="104" spans="1:8" s="74" customFormat="1" ht="14.25">
      <c r="A104" s="158"/>
      <c r="B104" s="5"/>
      <c r="C104" s="75"/>
      <c r="D104" s="5"/>
      <c r="E104" s="5"/>
      <c r="F104" s="5"/>
      <c r="G104" s="5"/>
      <c r="H104" s="5"/>
    </row>
    <row r="105" spans="1:8" s="74" customFormat="1" ht="14.25">
      <c r="A105" s="158"/>
      <c r="B105" s="5"/>
      <c r="C105" s="75"/>
      <c r="D105" s="5"/>
      <c r="E105" s="5"/>
      <c r="F105" s="5"/>
      <c r="G105" s="5"/>
      <c r="H105" s="5"/>
    </row>
    <row r="106" spans="1:8" s="74" customFormat="1" ht="14.25">
      <c r="A106" s="158"/>
      <c r="B106" s="5" t="s">
        <v>124</v>
      </c>
      <c r="C106" s="75"/>
      <c r="D106" s="76"/>
      <c r="E106" s="77"/>
      <c r="F106" s="78"/>
      <c r="G106" s="77"/>
      <c r="H106" s="77"/>
    </row>
    <row r="107" spans="1:8" s="74" customFormat="1" ht="14.25">
      <c r="A107" s="158"/>
      <c r="B107" s="5" t="s">
        <v>125</v>
      </c>
      <c r="C107" s="75"/>
      <c r="D107" s="76"/>
      <c r="E107" s="77"/>
      <c r="F107" s="78"/>
      <c r="G107" s="77"/>
      <c r="H107" s="77"/>
    </row>
    <row r="108" spans="1:8" s="74" customFormat="1" ht="14.25">
      <c r="A108" s="158"/>
      <c r="B108" s="79"/>
      <c r="C108" s="75"/>
      <c r="D108" s="76"/>
      <c r="E108" s="77"/>
      <c r="F108" s="78"/>
      <c r="G108" s="77"/>
      <c r="H108" s="77"/>
    </row>
    <row r="109" spans="1:8" s="74" customFormat="1" ht="14.25">
      <c r="A109" s="158"/>
      <c r="B109" s="79"/>
      <c r="C109" s="75"/>
      <c r="D109" s="76"/>
      <c r="E109" s="77"/>
      <c r="F109" s="78"/>
      <c r="G109" s="77"/>
      <c r="H109" s="77"/>
    </row>
    <row r="110" spans="1:8" s="74" customFormat="1" ht="14.25">
      <c r="A110" s="158"/>
      <c r="D110" s="80"/>
      <c r="E110" s="3"/>
      <c r="F110" s="3"/>
      <c r="G110" s="3"/>
      <c r="H110" s="3"/>
    </row>
    <row r="111" spans="1:8" s="74" customFormat="1" ht="14.25">
      <c r="A111" s="158"/>
      <c r="D111" s="80"/>
      <c r="E111" s="3"/>
      <c r="F111" s="3"/>
      <c r="G111" s="3"/>
      <c r="H111" s="3"/>
    </row>
    <row r="112" spans="1:8" s="74" customFormat="1" ht="14.25">
      <c r="A112" s="158"/>
      <c r="D112" s="80"/>
      <c r="E112" s="3"/>
      <c r="F112" s="3"/>
      <c r="G112" s="3"/>
      <c r="H112" s="3"/>
    </row>
    <row r="113" spans="1:8" s="74" customFormat="1" ht="14.25">
      <c r="A113" s="158"/>
      <c r="D113" s="80"/>
      <c r="E113" s="3"/>
      <c r="F113" s="3"/>
      <c r="G113" s="3"/>
      <c r="H113" s="3"/>
    </row>
  </sheetData>
  <sheetProtection/>
  <autoFilter ref="A8:H95">
    <sortState ref="A9:H113">
      <sortCondition sortBy="value" ref="B9:B113"/>
    </sortState>
  </autoFilter>
  <mergeCells count="6">
    <mergeCell ref="A6:H6"/>
    <mergeCell ref="F1:H1"/>
    <mergeCell ref="F2:H2"/>
    <mergeCell ref="F3:H3"/>
    <mergeCell ref="G101:H101"/>
    <mergeCell ref="D100:E100"/>
  </mergeCells>
  <printOptions/>
  <pageMargins left="0.31496062992125984" right="0.5118110236220472" top="0.5511811023622047" bottom="0.35433070866141736" header="0.31496062992125984" footer="0.31496062992125984"/>
  <pageSetup horizontalDpi="600" verticalDpi="600" orientation="landscape" paperSize="9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6">
      <selection activeCell="C14" sqref="C14"/>
    </sheetView>
  </sheetViews>
  <sheetFormatPr defaultColWidth="9.140625" defaultRowHeight="15"/>
  <cols>
    <col min="1" max="1" width="4.00390625" style="154" customWidth="1"/>
    <col min="2" max="2" width="28.8515625" style="0" customWidth="1"/>
    <col min="3" max="3" width="14.7109375" style="0" customWidth="1"/>
    <col min="4" max="4" width="11.28125" style="0" customWidth="1"/>
    <col min="5" max="5" width="14.8515625" style="0" customWidth="1"/>
    <col min="6" max="6" width="20.00390625" style="0" customWidth="1"/>
    <col min="7" max="7" width="10.7109375" style="0" customWidth="1"/>
    <col min="8" max="8" width="12.00390625" style="0" customWidth="1"/>
    <col min="9" max="9" width="11.00390625" style="0" customWidth="1"/>
    <col min="10" max="10" width="12.421875" style="0" customWidth="1"/>
  </cols>
  <sheetData>
    <row r="1" spans="8:10" ht="14.25">
      <c r="H1" s="195" t="s">
        <v>134</v>
      </c>
      <c r="I1" s="195"/>
      <c r="J1" s="195"/>
    </row>
    <row r="2" spans="8:10" ht="14.25">
      <c r="H2" s="195" t="s">
        <v>7</v>
      </c>
      <c r="I2" s="195"/>
      <c r="J2" s="195"/>
    </row>
    <row r="3" spans="8:10" ht="14.25">
      <c r="H3" s="196" t="s">
        <v>13</v>
      </c>
      <c r="I3" s="196"/>
      <c r="J3" s="196"/>
    </row>
    <row r="5" spans="1:10" ht="14.25">
      <c r="A5" s="155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75" t="s">
        <v>342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ht="14.25">
      <c r="A7" s="155"/>
      <c r="B7" s="1"/>
      <c r="C7" s="1"/>
      <c r="D7" s="1"/>
      <c r="E7" s="1"/>
      <c r="F7" s="1"/>
      <c r="G7" s="1"/>
      <c r="H7" s="1"/>
      <c r="I7" s="1"/>
      <c r="J7" s="1"/>
    </row>
    <row r="8" spans="1:10" ht="100.5">
      <c r="A8" s="156" t="s">
        <v>0</v>
      </c>
      <c r="B8" s="42" t="s">
        <v>2</v>
      </c>
      <c r="C8" s="42" t="s">
        <v>1</v>
      </c>
      <c r="D8" s="43" t="s">
        <v>132</v>
      </c>
      <c r="E8" s="42" t="s">
        <v>3</v>
      </c>
      <c r="F8" s="42" t="s">
        <v>4</v>
      </c>
      <c r="G8" s="42" t="s">
        <v>129</v>
      </c>
      <c r="H8" s="42" t="s">
        <v>5</v>
      </c>
      <c r="I8" s="42" t="s">
        <v>133</v>
      </c>
      <c r="J8" s="42" t="s">
        <v>6</v>
      </c>
    </row>
    <row r="9" spans="1:10" ht="14.25">
      <c r="A9" s="156"/>
      <c r="B9" s="178" t="s">
        <v>254</v>
      </c>
      <c r="C9" s="197"/>
      <c r="D9" s="197"/>
      <c r="E9" s="197"/>
      <c r="F9" s="197"/>
      <c r="G9" s="197"/>
      <c r="H9" s="197"/>
      <c r="I9" s="197"/>
      <c r="J9" s="198"/>
    </row>
    <row r="10" spans="1:10" ht="18" customHeight="1">
      <c r="A10" s="153">
        <v>1</v>
      </c>
      <c r="B10" s="84" t="s">
        <v>255</v>
      </c>
      <c r="C10" s="85" t="s">
        <v>257</v>
      </c>
      <c r="D10" s="86">
        <v>328598</v>
      </c>
      <c r="E10" s="27" t="s">
        <v>259</v>
      </c>
      <c r="F10" s="27" t="s">
        <v>260</v>
      </c>
      <c r="G10" s="27" t="s">
        <v>24</v>
      </c>
      <c r="H10" s="27" t="s">
        <v>43</v>
      </c>
      <c r="I10" s="27" t="s">
        <v>21</v>
      </c>
      <c r="J10" s="27" t="s">
        <v>507</v>
      </c>
    </row>
    <row r="11" spans="1:10" ht="28.5">
      <c r="A11" s="153">
        <v>2</v>
      </c>
      <c r="B11" s="201" t="s">
        <v>256</v>
      </c>
      <c r="C11" s="10" t="s">
        <v>258</v>
      </c>
      <c r="D11" s="202">
        <v>80350</v>
      </c>
      <c r="E11" s="96" t="s">
        <v>259</v>
      </c>
      <c r="F11" s="96" t="s">
        <v>260</v>
      </c>
      <c r="G11" s="96" t="s">
        <v>24</v>
      </c>
      <c r="H11" s="96" t="s">
        <v>171</v>
      </c>
      <c r="I11" s="96" t="s">
        <v>21</v>
      </c>
      <c r="J11" s="96" t="s">
        <v>507</v>
      </c>
    </row>
    <row r="12" spans="1:10" ht="13.5" customHeight="1">
      <c r="A12" s="153">
        <v>3</v>
      </c>
      <c r="B12" s="19" t="s">
        <v>261</v>
      </c>
      <c r="C12" s="22" t="s">
        <v>163</v>
      </c>
      <c r="D12" s="28">
        <v>512</v>
      </c>
      <c r="E12" s="29" t="s">
        <v>259</v>
      </c>
      <c r="F12" s="29" t="s">
        <v>35</v>
      </c>
      <c r="G12" s="29" t="s">
        <v>38</v>
      </c>
      <c r="H12" s="29" t="s">
        <v>38</v>
      </c>
      <c r="I12" s="29" t="s">
        <v>21</v>
      </c>
      <c r="J12" s="29" t="s">
        <v>507</v>
      </c>
    </row>
    <row r="13" spans="1:10" ht="17.25" customHeight="1">
      <c r="A13" s="153">
        <v>4</v>
      </c>
      <c r="B13" s="87" t="s">
        <v>264</v>
      </c>
      <c r="C13" s="31" t="s">
        <v>265</v>
      </c>
      <c r="D13" s="14">
        <v>324000</v>
      </c>
      <c r="E13" s="27" t="s">
        <v>259</v>
      </c>
      <c r="F13" s="27" t="s">
        <v>260</v>
      </c>
      <c r="G13" s="8" t="s">
        <v>24</v>
      </c>
      <c r="H13" s="8" t="s">
        <v>43</v>
      </c>
      <c r="I13" s="8" t="s">
        <v>21</v>
      </c>
      <c r="J13" s="8" t="s">
        <v>507</v>
      </c>
    </row>
    <row r="14" spans="1:10" ht="28.5">
      <c r="A14" s="153">
        <v>5</v>
      </c>
      <c r="B14" s="84" t="s">
        <v>266</v>
      </c>
      <c r="C14" s="85" t="s">
        <v>267</v>
      </c>
      <c r="D14" s="14">
        <v>422150</v>
      </c>
      <c r="E14" s="27" t="s">
        <v>259</v>
      </c>
      <c r="F14" s="8" t="s">
        <v>260</v>
      </c>
      <c r="G14" s="8" t="s">
        <v>24</v>
      </c>
      <c r="H14" s="8" t="s">
        <v>43</v>
      </c>
      <c r="I14" s="8" t="s">
        <v>21</v>
      </c>
      <c r="J14" s="8" t="s">
        <v>507</v>
      </c>
    </row>
    <row r="15" spans="1:10" ht="28.5">
      <c r="A15" s="153">
        <v>6</v>
      </c>
      <c r="B15" s="19" t="s">
        <v>262</v>
      </c>
      <c r="C15" s="22" t="s">
        <v>263</v>
      </c>
      <c r="D15" s="28">
        <v>80350</v>
      </c>
      <c r="E15" s="29" t="s">
        <v>259</v>
      </c>
      <c r="F15" s="29" t="s">
        <v>35</v>
      </c>
      <c r="G15" s="18" t="s">
        <v>40</v>
      </c>
      <c r="H15" s="18" t="s">
        <v>72</v>
      </c>
      <c r="I15" s="29" t="s">
        <v>21</v>
      </c>
      <c r="J15" s="29" t="s">
        <v>507</v>
      </c>
    </row>
    <row r="16" spans="1:10" ht="79.5" customHeight="1">
      <c r="A16" s="153">
        <v>7</v>
      </c>
      <c r="B16" s="89" t="s">
        <v>273</v>
      </c>
      <c r="C16" s="22" t="s">
        <v>274</v>
      </c>
      <c r="D16" s="17">
        <v>107730</v>
      </c>
      <c r="E16" s="29" t="s">
        <v>259</v>
      </c>
      <c r="F16" s="18" t="s">
        <v>35</v>
      </c>
      <c r="G16" s="18" t="s">
        <v>38</v>
      </c>
      <c r="H16" s="18" t="s">
        <v>72</v>
      </c>
      <c r="I16" s="18" t="s">
        <v>27</v>
      </c>
      <c r="J16" s="18" t="s">
        <v>59</v>
      </c>
    </row>
    <row r="17" spans="1:10" ht="64.5" customHeight="1">
      <c r="A17" s="153">
        <v>8</v>
      </c>
      <c r="B17" s="88" t="s">
        <v>271</v>
      </c>
      <c r="C17" s="31" t="s">
        <v>272</v>
      </c>
      <c r="D17" s="14">
        <v>2430000</v>
      </c>
      <c r="E17" s="27" t="s">
        <v>259</v>
      </c>
      <c r="F17" s="8" t="s">
        <v>18</v>
      </c>
      <c r="G17" s="8" t="s">
        <v>24</v>
      </c>
      <c r="H17" s="8" t="s">
        <v>171</v>
      </c>
      <c r="I17" s="8" t="s">
        <v>21</v>
      </c>
      <c r="J17" s="8" t="s">
        <v>507</v>
      </c>
    </row>
    <row r="18" spans="1:10" ht="28.5">
      <c r="A18" s="153">
        <v>9</v>
      </c>
      <c r="B18" s="90" t="s">
        <v>268</v>
      </c>
      <c r="C18" s="91" t="s">
        <v>269</v>
      </c>
      <c r="D18" s="14">
        <v>198990</v>
      </c>
      <c r="E18" s="27" t="s">
        <v>259</v>
      </c>
      <c r="F18" s="8" t="s">
        <v>260</v>
      </c>
      <c r="G18" s="8" t="s">
        <v>43</v>
      </c>
      <c r="H18" s="8" t="s">
        <v>270</v>
      </c>
      <c r="I18" s="8" t="s">
        <v>21</v>
      </c>
      <c r="J18" s="8" t="s">
        <v>507</v>
      </c>
    </row>
    <row r="19" spans="1:10" ht="14.25">
      <c r="A19" s="152"/>
      <c r="B19" s="4" t="s">
        <v>275</v>
      </c>
      <c r="C19" s="8"/>
      <c r="D19" s="25">
        <f>SUM(D10:D18)</f>
        <v>3972680</v>
      </c>
      <c r="E19" s="8"/>
      <c r="F19" s="8"/>
      <c r="G19" s="8"/>
      <c r="H19" s="8"/>
      <c r="I19" s="8"/>
      <c r="J19" s="8"/>
    </row>
    <row r="20" spans="1:10" ht="14.25">
      <c r="A20" s="152"/>
      <c r="B20" s="189" t="s">
        <v>276</v>
      </c>
      <c r="C20" s="190"/>
      <c r="D20" s="190"/>
      <c r="E20" s="190"/>
      <c r="F20" s="190"/>
      <c r="G20" s="190"/>
      <c r="H20" s="190"/>
      <c r="I20" s="190"/>
      <c r="J20" s="191"/>
    </row>
    <row r="21" spans="1:10" ht="28.5">
      <c r="A21" s="152">
        <v>10</v>
      </c>
      <c r="B21" s="35" t="s">
        <v>277</v>
      </c>
      <c r="C21" s="31" t="s">
        <v>278</v>
      </c>
      <c r="D21" s="14">
        <v>262500</v>
      </c>
      <c r="E21" s="27" t="s">
        <v>259</v>
      </c>
      <c r="F21" s="27" t="s">
        <v>279</v>
      </c>
      <c r="G21" s="8" t="s">
        <v>24</v>
      </c>
      <c r="H21" s="8" t="s">
        <v>43</v>
      </c>
      <c r="I21" s="8" t="s">
        <v>27</v>
      </c>
      <c r="J21" s="8" t="s">
        <v>59</v>
      </c>
    </row>
    <row r="22" spans="1:10" ht="72">
      <c r="A22" s="152">
        <v>11</v>
      </c>
      <c r="B22" s="23" t="s">
        <v>475</v>
      </c>
      <c r="C22" s="22" t="s">
        <v>476</v>
      </c>
      <c r="D22" s="17">
        <v>37168</v>
      </c>
      <c r="E22" s="29" t="s">
        <v>259</v>
      </c>
      <c r="F22" s="29" t="s">
        <v>35</v>
      </c>
      <c r="G22" s="18" t="s">
        <v>19</v>
      </c>
      <c r="H22" s="18" t="s">
        <v>24</v>
      </c>
      <c r="I22" s="18" t="s">
        <v>21</v>
      </c>
      <c r="J22" s="18" t="s">
        <v>59</v>
      </c>
    </row>
    <row r="23" spans="1:10" ht="14.25">
      <c r="A23" s="152"/>
      <c r="B23" s="72" t="s">
        <v>275</v>
      </c>
      <c r="C23" s="31"/>
      <c r="D23" s="25">
        <v>262500</v>
      </c>
      <c r="E23" s="8"/>
      <c r="F23" s="27"/>
      <c r="G23" s="8"/>
      <c r="H23" s="8"/>
      <c r="I23" s="8"/>
      <c r="J23" s="8"/>
    </row>
    <row r="24" spans="1:10" ht="14.25">
      <c r="A24" s="152"/>
      <c r="B24" s="189" t="s">
        <v>280</v>
      </c>
      <c r="C24" s="190"/>
      <c r="D24" s="190"/>
      <c r="E24" s="190"/>
      <c r="F24" s="190"/>
      <c r="G24" s="190"/>
      <c r="H24" s="190"/>
      <c r="I24" s="190"/>
      <c r="J24" s="191"/>
    </row>
    <row r="25" spans="1:10" ht="14.25" customHeight="1">
      <c r="A25" s="152">
        <v>12</v>
      </c>
      <c r="B25" s="93" t="s">
        <v>291</v>
      </c>
      <c r="C25" s="94" t="s">
        <v>292</v>
      </c>
      <c r="D25" s="14">
        <v>3743</v>
      </c>
      <c r="E25" s="27" t="s">
        <v>259</v>
      </c>
      <c r="F25" s="8" t="s">
        <v>35</v>
      </c>
      <c r="G25" s="8"/>
      <c r="H25" s="8"/>
      <c r="I25" s="8" t="s">
        <v>21</v>
      </c>
      <c r="J25" s="8" t="s">
        <v>53</v>
      </c>
    </row>
    <row r="26" spans="1:10" ht="14.25" customHeight="1">
      <c r="A26" s="152">
        <v>13</v>
      </c>
      <c r="B26" s="93" t="s">
        <v>290</v>
      </c>
      <c r="C26" s="94" t="s">
        <v>119</v>
      </c>
      <c r="D26" s="14">
        <v>39520</v>
      </c>
      <c r="E26" s="27" t="s">
        <v>259</v>
      </c>
      <c r="F26" s="8" t="s">
        <v>35</v>
      </c>
      <c r="G26" s="8"/>
      <c r="H26" s="8"/>
      <c r="I26" s="8" t="s">
        <v>21</v>
      </c>
      <c r="J26" s="8" t="s">
        <v>53</v>
      </c>
    </row>
    <row r="27" spans="1:10" ht="14.25" customHeight="1">
      <c r="A27" s="152">
        <v>14</v>
      </c>
      <c r="B27" s="87" t="s">
        <v>296</v>
      </c>
      <c r="C27" s="38" t="s">
        <v>297</v>
      </c>
      <c r="D27" s="14">
        <v>1906</v>
      </c>
      <c r="E27" s="27" t="s">
        <v>259</v>
      </c>
      <c r="F27" s="8" t="s">
        <v>35</v>
      </c>
      <c r="G27" s="8"/>
      <c r="H27" s="8"/>
      <c r="I27" s="8" t="s">
        <v>21</v>
      </c>
      <c r="J27" s="8" t="s">
        <v>53</v>
      </c>
    </row>
    <row r="28" spans="1:10" ht="14.25" customHeight="1">
      <c r="A28" s="152">
        <v>15</v>
      </c>
      <c r="B28" s="87" t="s">
        <v>294</v>
      </c>
      <c r="C28" s="38" t="s">
        <v>295</v>
      </c>
      <c r="D28" s="14">
        <v>8649</v>
      </c>
      <c r="E28" s="27" t="s">
        <v>259</v>
      </c>
      <c r="F28" s="8" t="s">
        <v>35</v>
      </c>
      <c r="G28" s="8"/>
      <c r="H28" s="8"/>
      <c r="I28" s="8" t="s">
        <v>21</v>
      </c>
      <c r="J28" s="8" t="s">
        <v>53</v>
      </c>
    </row>
    <row r="29" spans="1:10" ht="48" customHeight="1">
      <c r="A29" s="152">
        <v>16</v>
      </c>
      <c r="B29" s="87" t="s">
        <v>298</v>
      </c>
      <c r="C29" s="31" t="s">
        <v>299</v>
      </c>
      <c r="D29" s="14">
        <v>6155</v>
      </c>
      <c r="E29" s="27" t="s">
        <v>259</v>
      </c>
      <c r="F29" s="8" t="s">
        <v>35</v>
      </c>
      <c r="G29" s="8"/>
      <c r="H29" s="8"/>
      <c r="I29" s="8" t="s">
        <v>21</v>
      </c>
      <c r="J29" s="8" t="s">
        <v>53</v>
      </c>
    </row>
    <row r="30" spans="1:10" ht="72">
      <c r="A30" s="152">
        <v>17</v>
      </c>
      <c r="B30" s="93" t="s">
        <v>283</v>
      </c>
      <c r="C30" s="45" t="s">
        <v>284</v>
      </c>
      <c r="D30" s="14">
        <v>4047658</v>
      </c>
      <c r="E30" s="27" t="s">
        <v>259</v>
      </c>
      <c r="F30" s="8" t="s">
        <v>18</v>
      </c>
      <c r="G30" s="8" t="s">
        <v>24</v>
      </c>
      <c r="H30" s="8" t="s">
        <v>171</v>
      </c>
      <c r="I30" s="8" t="s">
        <v>21</v>
      </c>
      <c r="J30" s="8" t="s">
        <v>53</v>
      </c>
    </row>
    <row r="31" spans="1:10" ht="106.5" customHeight="1">
      <c r="A31" s="152">
        <v>18</v>
      </c>
      <c r="B31" s="92" t="s">
        <v>281</v>
      </c>
      <c r="C31" s="45" t="s">
        <v>282</v>
      </c>
      <c r="D31" s="14">
        <v>300000</v>
      </c>
      <c r="E31" s="27" t="s">
        <v>259</v>
      </c>
      <c r="F31" s="8" t="s">
        <v>90</v>
      </c>
      <c r="G31" s="8"/>
      <c r="H31" s="8"/>
      <c r="I31" s="8" t="s">
        <v>21</v>
      </c>
      <c r="J31" s="8" t="s">
        <v>53</v>
      </c>
    </row>
    <row r="32" spans="1:10" ht="79.5" customHeight="1">
      <c r="A32" s="152">
        <v>19</v>
      </c>
      <c r="B32" s="93" t="s">
        <v>287</v>
      </c>
      <c r="C32" s="38" t="s">
        <v>288</v>
      </c>
      <c r="D32" s="14">
        <v>1000</v>
      </c>
      <c r="E32" s="27" t="s">
        <v>259</v>
      </c>
      <c r="F32" s="8" t="s">
        <v>35</v>
      </c>
      <c r="G32" s="8"/>
      <c r="H32" s="8"/>
      <c r="I32" s="8" t="s">
        <v>21</v>
      </c>
      <c r="J32" s="8" t="s">
        <v>53</v>
      </c>
    </row>
    <row r="33" spans="1:10" ht="49.5" customHeight="1">
      <c r="A33" s="152">
        <v>20</v>
      </c>
      <c r="B33" s="93" t="s">
        <v>285</v>
      </c>
      <c r="C33" s="31" t="s">
        <v>286</v>
      </c>
      <c r="D33" s="14">
        <v>502380</v>
      </c>
      <c r="E33" s="27" t="s">
        <v>259</v>
      </c>
      <c r="F33" s="27" t="s">
        <v>279</v>
      </c>
      <c r="G33" s="8"/>
      <c r="H33" s="8"/>
      <c r="I33" s="8" t="s">
        <v>27</v>
      </c>
      <c r="J33" s="8" t="s">
        <v>53</v>
      </c>
    </row>
    <row r="34" spans="1:10" ht="48.75" customHeight="1">
      <c r="A34" s="152">
        <v>21</v>
      </c>
      <c r="B34" s="93" t="s">
        <v>289</v>
      </c>
      <c r="C34" s="38" t="s">
        <v>278</v>
      </c>
      <c r="D34" s="14">
        <v>12094</v>
      </c>
      <c r="E34" s="27" t="s">
        <v>259</v>
      </c>
      <c r="F34" s="27" t="s">
        <v>279</v>
      </c>
      <c r="G34" s="8"/>
      <c r="H34" s="8"/>
      <c r="I34" s="8" t="s">
        <v>27</v>
      </c>
      <c r="J34" s="8" t="s">
        <v>53</v>
      </c>
    </row>
    <row r="35" spans="1:10" ht="17.25" customHeight="1">
      <c r="A35" s="152">
        <v>22</v>
      </c>
      <c r="B35" s="87" t="s">
        <v>293</v>
      </c>
      <c r="C35" s="38" t="s">
        <v>253</v>
      </c>
      <c r="D35" s="14">
        <v>2882</v>
      </c>
      <c r="E35" s="27" t="s">
        <v>259</v>
      </c>
      <c r="F35" s="8" t="s">
        <v>35</v>
      </c>
      <c r="G35" s="8"/>
      <c r="H35" s="8"/>
      <c r="I35" s="8" t="s">
        <v>21</v>
      </c>
      <c r="J35" s="8" t="s">
        <v>53</v>
      </c>
    </row>
    <row r="36" spans="1:10" ht="14.25" customHeight="1">
      <c r="A36" s="152"/>
      <c r="B36" s="95" t="s">
        <v>275</v>
      </c>
      <c r="C36" s="94"/>
      <c r="D36" s="25">
        <f>SUM(D25:D35)</f>
        <v>4925987</v>
      </c>
      <c r="E36" s="8"/>
      <c r="F36" s="8"/>
      <c r="G36" s="8"/>
      <c r="H36" s="8"/>
      <c r="I36" s="8"/>
      <c r="J36" s="8"/>
    </row>
    <row r="37" spans="1:10" ht="14.25">
      <c r="A37" s="152"/>
      <c r="B37" s="186" t="s">
        <v>300</v>
      </c>
      <c r="C37" s="187"/>
      <c r="D37" s="187"/>
      <c r="E37" s="187"/>
      <c r="F37" s="187"/>
      <c r="G37" s="187"/>
      <c r="H37" s="187"/>
      <c r="I37" s="187"/>
      <c r="J37" s="188"/>
    </row>
    <row r="38" spans="1:10" ht="45.75" customHeight="1">
      <c r="A38" s="152">
        <v>23</v>
      </c>
      <c r="B38" s="30" t="s">
        <v>303</v>
      </c>
      <c r="C38" s="38" t="s">
        <v>304</v>
      </c>
      <c r="D38" s="14">
        <v>3933</v>
      </c>
      <c r="E38" s="27" t="s">
        <v>259</v>
      </c>
      <c r="F38" s="8" t="s">
        <v>35</v>
      </c>
      <c r="G38" s="8"/>
      <c r="H38" s="8"/>
      <c r="I38" s="8" t="s">
        <v>21</v>
      </c>
      <c r="J38" s="8" t="s">
        <v>67</v>
      </c>
    </row>
    <row r="39" spans="1:10" ht="48" customHeight="1">
      <c r="A39" s="152">
        <v>24</v>
      </c>
      <c r="B39" s="30" t="s">
        <v>307</v>
      </c>
      <c r="C39" s="38" t="s">
        <v>288</v>
      </c>
      <c r="D39" s="14">
        <v>5858</v>
      </c>
      <c r="E39" s="27" t="s">
        <v>259</v>
      </c>
      <c r="F39" s="8" t="s">
        <v>35</v>
      </c>
      <c r="G39" s="8"/>
      <c r="H39" s="8"/>
      <c r="I39" s="8" t="s">
        <v>21</v>
      </c>
      <c r="J39" s="8" t="s">
        <v>67</v>
      </c>
    </row>
    <row r="40" spans="1:10" ht="31.5" customHeight="1">
      <c r="A40" s="152">
        <v>25</v>
      </c>
      <c r="B40" s="30" t="s">
        <v>305</v>
      </c>
      <c r="C40" s="38" t="s">
        <v>306</v>
      </c>
      <c r="D40" s="14">
        <v>144560</v>
      </c>
      <c r="E40" s="27" t="s">
        <v>259</v>
      </c>
      <c r="F40" s="27" t="s">
        <v>279</v>
      </c>
      <c r="G40" s="8"/>
      <c r="H40" s="8"/>
      <c r="I40" s="8" t="s">
        <v>27</v>
      </c>
      <c r="J40" s="8" t="s">
        <v>67</v>
      </c>
    </row>
    <row r="41" spans="1:10" ht="28.5">
      <c r="A41" s="152">
        <v>26</v>
      </c>
      <c r="B41" s="21" t="s">
        <v>302</v>
      </c>
      <c r="C41" s="22" t="s">
        <v>272</v>
      </c>
      <c r="D41" s="17">
        <v>2600755</v>
      </c>
      <c r="E41" s="29" t="s">
        <v>259</v>
      </c>
      <c r="F41" s="29" t="s">
        <v>301</v>
      </c>
      <c r="G41" s="18" t="s">
        <v>72</v>
      </c>
      <c r="H41" s="18" t="s">
        <v>19</v>
      </c>
      <c r="I41" s="18" t="s">
        <v>27</v>
      </c>
      <c r="J41" s="29" t="s">
        <v>447</v>
      </c>
    </row>
    <row r="42" spans="1:10" ht="48.75" customHeight="1">
      <c r="A42" s="152">
        <v>27</v>
      </c>
      <c r="B42" s="36" t="s">
        <v>308</v>
      </c>
      <c r="C42" s="38" t="s">
        <v>278</v>
      </c>
      <c r="D42" s="14">
        <v>31165</v>
      </c>
      <c r="E42" s="27" t="s">
        <v>259</v>
      </c>
      <c r="F42" s="27" t="s">
        <v>279</v>
      </c>
      <c r="G42" s="8"/>
      <c r="H42" s="8"/>
      <c r="I42" s="8" t="s">
        <v>27</v>
      </c>
      <c r="J42" s="8" t="s">
        <v>67</v>
      </c>
    </row>
    <row r="43" spans="1:10" ht="14.25">
      <c r="A43" s="152"/>
      <c r="B43" s="72" t="s">
        <v>275</v>
      </c>
      <c r="C43" s="97"/>
      <c r="D43" s="25">
        <f>SUM(D38:D42)</f>
        <v>2786271</v>
      </c>
      <c r="E43" s="8"/>
      <c r="F43" s="8"/>
      <c r="G43" s="8"/>
      <c r="H43" s="8"/>
      <c r="I43" s="8"/>
      <c r="J43" s="8"/>
    </row>
    <row r="44" spans="1:10" ht="14.25">
      <c r="A44" s="152"/>
      <c r="B44" s="192" t="s">
        <v>309</v>
      </c>
      <c r="C44" s="193"/>
      <c r="D44" s="193"/>
      <c r="E44" s="193"/>
      <c r="F44" s="193"/>
      <c r="G44" s="193"/>
      <c r="H44" s="193"/>
      <c r="I44" s="193"/>
      <c r="J44" s="194"/>
    </row>
    <row r="45" spans="1:10" ht="135.75" customHeight="1">
      <c r="A45" s="152">
        <v>28</v>
      </c>
      <c r="B45" s="30" t="s">
        <v>310</v>
      </c>
      <c r="C45" s="31" t="s">
        <v>311</v>
      </c>
      <c r="D45" s="14">
        <v>166230</v>
      </c>
      <c r="E45" s="27" t="s">
        <v>259</v>
      </c>
      <c r="F45" s="8" t="s">
        <v>260</v>
      </c>
      <c r="G45" s="8"/>
      <c r="H45" s="8"/>
      <c r="I45" s="8" t="s">
        <v>21</v>
      </c>
      <c r="J45" s="8" t="s">
        <v>28</v>
      </c>
    </row>
    <row r="46" spans="1:10" ht="28.5">
      <c r="A46" s="152">
        <v>29</v>
      </c>
      <c r="B46" s="70" t="s">
        <v>314</v>
      </c>
      <c r="C46" s="94" t="s">
        <v>315</v>
      </c>
      <c r="D46" s="14">
        <v>46983</v>
      </c>
      <c r="E46" s="27" t="s">
        <v>259</v>
      </c>
      <c r="F46" s="8" t="s">
        <v>35</v>
      </c>
      <c r="G46" s="8"/>
      <c r="H46" s="8"/>
      <c r="I46" s="8" t="s">
        <v>21</v>
      </c>
      <c r="J46" s="8" t="s">
        <v>28</v>
      </c>
    </row>
    <row r="47" spans="1:10" ht="48.75" customHeight="1">
      <c r="A47" s="152">
        <v>30</v>
      </c>
      <c r="B47" s="70" t="s">
        <v>316</v>
      </c>
      <c r="C47" s="94" t="s">
        <v>288</v>
      </c>
      <c r="D47" s="14">
        <v>59283</v>
      </c>
      <c r="E47" s="27" t="s">
        <v>259</v>
      </c>
      <c r="F47" s="8" t="s">
        <v>35</v>
      </c>
      <c r="G47" s="8"/>
      <c r="H47" s="8"/>
      <c r="I47" s="8" t="s">
        <v>21</v>
      </c>
      <c r="J47" s="8" t="s">
        <v>28</v>
      </c>
    </row>
    <row r="48" spans="1:10" ht="16.5" customHeight="1">
      <c r="A48" s="152">
        <v>31</v>
      </c>
      <c r="B48" s="30" t="s">
        <v>312</v>
      </c>
      <c r="C48" s="94" t="s">
        <v>313</v>
      </c>
      <c r="D48" s="14">
        <v>77701</v>
      </c>
      <c r="E48" s="27" t="s">
        <v>259</v>
      </c>
      <c r="F48" s="8" t="s">
        <v>35</v>
      </c>
      <c r="G48" s="8"/>
      <c r="H48" s="8"/>
      <c r="I48" s="8" t="s">
        <v>21</v>
      </c>
      <c r="J48" s="8" t="s">
        <v>28</v>
      </c>
    </row>
    <row r="49" spans="1:10" ht="18.75" customHeight="1">
      <c r="A49" s="152">
        <v>32</v>
      </c>
      <c r="B49" s="70" t="s">
        <v>317</v>
      </c>
      <c r="C49" s="38" t="s">
        <v>278</v>
      </c>
      <c r="D49" s="14">
        <v>35898</v>
      </c>
      <c r="E49" s="27" t="s">
        <v>259</v>
      </c>
      <c r="F49" s="8" t="s">
        <v>35</v>
      </c>
      <c r="G49" s="8"/>
      <c r="H49" s="8"/>
      <c r="I49" s="8" t="s">
        <v>21</v>
      </c>
      <c r="J49" s="8" t="s">
        <v>28</v>
      </c>
    </row>
    <row r="50" spans="1:10" ht="42.75">
      <c r="A50" s="152">
        <v>33</v>
      </c>
      <c r="B50" s="30" t="s">
        <v>319</v>
      </c>
      <c r="C50" s="94" t="s">
        <v>286</v>
      </c>
      <c r="D50" s="99">
        <v>390334</v>
      </c>
      <c r="E50" s="27" t="s">
        <v>259</v>
      </c>
      <c r="F50" s="27" t="s">
        <v>279</v>
      </c>
      <c r="G50" s="8"/>
      <c r="H50" s="8"/>
      <c r="I50" s="8" t="s">
        <v>27</v>
      </c>
      <c r="J50" s="8" t="s">
        <v>28</v>
      </c>
    </row>
    <row r="51" spans="1:10" ht="65.25" customHeight="1">
      <c r="A51" s="152">
        <v>34</v>
      </c>
      <c r="B51" s="30" t="s">
        <v>318</v>
      </c>
      <c r="C51" s="38" t="s">
        <v>234</v>
      </c>
      <c r="D51" s="100">
        <v>65875</v>
      </c>
      <c r="E51" s="27" t="s">
        <v>259</v>
      </c>
      <c r="F51" s="8" t="s">
        <v>35</v>
      </c>
      <c r="G51" s="8"/>
      <c r="H51" s="8"/>
      <c r="I51" s="8" t="s">
        <v>21</v>
      </c>
      <c r="J51" s="8" t="s">
        <v>28</v>
      </c>
    </row>
    <row r="52" spans="1:10" ht="14.25">
      <c r="A52" s="152"/>
      <c r="B52" s="98" t="s">
        <v>275</v>
      </c>
      <c r="C52" s="94"/>
      <c r="D52" s="25">
        <f>SUM(D45:D51)</f>
        <v>842304</v>
      </c>
      <c r="E52" s="8"/>
      <c r="F52" s="8"/>
      <c r="G52" s="8"/>
      <c r="H52" s="8"/>
      <c r="I52" s="8"/>
      <c r="J52" s="8"/>
    </row>
    <row r="53" spans="1:10" ht="27" customHeight="1">
      <c r="A53" s="152"/>
      <c r="B53" s="192" t="s">
        <v>320</v>
      </c>
      <c r="C53" s="193"/>
      <c r="D53" s="193"/>
      <c r="E53" s="193"/>
      <c r="F53" s="193"/>
      <c r="G53" s="193"/>
      <c r="H53" s="193"/>
      <c r="I53" s="193"/>
      <c r="J53" s="194"/>
    </row>
    <row r="54" spans="1:10" ht="30" customHeight="1">
      <c r="A54" s="152">
        <v>35</v>
      </c>
      <c r="B54" s="128" t="s">
        <v>322</v>
      </c>
      <c r="C54" s="85" t="s">
        <v>323</v>
      </c>
      <c r="D54" s="143">
        <v>16871</v>
      </c>
      <c r="E54" s="140" t="s">
        <v>259</v>
      </c>
      <c r="F54" s="136" t="s">
        <v>35</v>
      </c>
      <c r="G54" s="136" t="s">
        <v>24</v>
      </c>
      <c r="H54" s="136" t="s">
        <v>171</v>
      </c>
      <c r="I54" s="136" t="s">
        <v>21</v>
      </c>
      <c r="J54" s="136" t="s">
        <v>25</v>
      </c>
    </row>
    <row r="55" spans="1:10" ht="14.25" customHeight="1">
      <c r="A55" s="152">
        <v>36</v>
      </c>
      <c r="B55" s="30" t="s">
        <v>325</v>
      </c>
      <c r="C55" s="31" t="s">
        <v>119</v>
      </c>
      <c r="D55" s="14">
        <v>6206</v>
      </c>
      <c r="E55" s="27" t="s">
        <v>259</v>
      </c>
      <c r="F55" s="8" t="s">
        <v>35</v>
      </c>
      <c r="G55" s="8" t="s">
        <v>24</v>
      </c>
      <c r="H55" s="8" t="s">
        <v>87</v>
      </c>
      <c r="I55" s="8" t="s">
        <v>21</v>
      </c>
      <c r="J55" s="8" t="s">
        <v>107</v>
      </c>
    </row>
    <row r="56" spans="1:10" ht="15" customHeight="1">
      <c r="A56" s="152">
        <v>37</v>
      </c>
      <c r="B56" s="30" t="s">
        <v>327</v>
      </c>
      <c r="C56" s="38" t="s">
        <v>295</v>
      </c>
      <c r="D56" s="14">
        <v>34207</v>
      </c>
      <c r="E56" s="27" t="s">
        <v>259</v>
      </c>
      <c r="F56" s="8" t="s">
        <v>35</v>
      </c>
      <c r="G56" s="8" t="s">
        <v>24</v>
      </c>
      <c r="H56" s="8" t="s">
        <v>87</v>
      </c>
      <c r="I56" s="8" t="s">
        <v>21</v>
      </c>
      <c r="J56" s="8" t="s">
        <v>507</v>
      </c>
    </row>
    <row r="57" spans="1:10" ht="15" customHeight="1">
      <c r="A57" s="152">
        <v>38</v>
      </c>
      <c r="B57" s="21" t="s">
        <v>326</v>
      </c>
      <c r="C57" s="60" t="s">
        <v>295</v>
      </c>
      <c r="D57" s="17">
        <v>1785</v>
      </c>
      <c r="E57" s="29" t="s">
        <v>259</v>
      </c>
      <c r="F57" s="18" t="s">
        <v>35</v>
      </c>
      <c r="G57" s="18" t="s">
        <v>72</v>
      </c>
      <c r="H57" s="18" t="s">
        <v>72</v>
      </c>
      <c r="I57" s="18" t="s">
        <v>21</v>
      </c>
      <c r="J57" s="18" t="s">
        <v>107</v>
      </c>
    </row>
    <row r="58" spans="1:10" ht="15" customHeight="1">
      <c r="A58" s="152">
        <v>39</v>
      </c>
      <c r="B58" s="21" t="s">
        <v>324</v>
      </c>
      <c r="C58" s="22" t="s">
        <v>119</v>
      </c>
      <c r="D58" s="17">
        <v>17835</v>
      </c>
      <c r="E58" s="29" t="s">
        <v>259</v>
      </c>
      <c r="F58" s="18" t="s">
        <v>35</v>
      </c>
      <c r="G58" s="18" t="s">
        <v>72</v>
      </c>
      <c r="H58" s="18" t="s">
        <v>72</v>
      </c>
      <c r="I58" s="18" t="s">
        <v>21</v>
      </c>
      <c r="J58" s="18" t="s">
        <v>107</v>
      </c>
    </row>
    <row r="59" spans="1:10" ht="28.5">
      <c r="A59" s="152">
        <v>40</v>
      </c>
      <c r="B59" s="30" t="s">
        <v>321</v>
      </c>
      <c r="C59" s="38" t="s">
        <v>288</v>
      </c>
      <c r="D59" s="14">
        <v>33878</v>
      </c>
      <c r="E59" s="27" t="s">
        <v>259</v>
      </c>
      <c r="F59" s="8" t="s">
        <v>35</v>
      </c>
      <c r="G59" s="8" t="s">
        <v>87</v>
      </c>
      <c r="H59" s="8" t="s">
        <v>87</v>
      </c>
      <c r="I59" s="8" t="s">
        <v>21</v>
      </c>
      <c r="J59" s="8" t="s">
        <v>59</v>
      </c>
    </row>
    <row r="60" spans="1:10" ht="28.5">
      <c r="A60" s="152">
        <v>41</v>
      </c>
      <c r="B60" s="30" t="s">
        <v>330</v>
      </c>
      <c r="C60" s="38" t="s">
        <v>331</v>
      </c>
      <c r="D60" s="14">
        <v>7709</v>
      </c>
      <c r="E60" s="27" t="s">
        <v>259</v>
      </c>
      <c r="F60" s="27" t="s">
        <v>279</v>
      </c>
      <c r="G60" s="8" t="s">
        <v>24</v>
      </c>
      <c r="H60" s="8" t="s">
        <v>87</v>
      </c>
      <c r="I60" s="8" t="s">
        <v>27</v>
      </c>
      <c r="J60" s="8" t="s">
        <v>59</v>
      </c>
    </row>
    <row r="61" spans="1:10" ht="33" customHeight="1">
      <c r="A61" s="152">
        <v>42</v>
      </c>
      <c r="B61" s="128" t="s">
        <v>329</v>
      </c>
      <c r="C61" s="144" t="s">
        <v>278</v>
      </c>
      <c r="D61" s="143">
        <f>50102-11094.07</f>
        <v>39007.93</v>
      </c>
      <c r="E61" s="140" t="s">
        <v>259</v>
      </c>
      <c r="F61" s="140" t="s">
        <v>279</v>
      </c>
      <c r="G61" s="140" t="s">
        <v>520</v>
      </c>
      <c r="H61" s="140" t="s">
        <v>521</v>
      </c>
      <c r="I61" s="136" t="s">
        <v>27</v>
      </c>
      <c r="J61" s="136" t="s">
        <v>59</v>
      </c>
    </row>
    <row r="62" spans="1:10" ht="35.25" customHeight="1">
      <c r="A62" s="152">
        <v>43</v>
      </c>
      <c r="B62" s="21" t="s">
        <v>333</v>
      </c>
      <c r="C62" s="22" t="s">
        <v>334</v>
      </c>
      <c r="D62" s="17">
        <v>30491</v>
      </c>
      <c r="E62" s="29" t="s">
        <v>259</v>
      </c>
      <c r="F62" s="29" t="s">
        <v>279</v>
      </c>
      <c r="G62" s="18" t="s">
        <v>58</v>
      </c>
      <c r="H62" s="18" t="s">
        <v>58</v>
      </c>
      <c r="I62" s="18" t="s">
        <v>27</v>
      </c>
      <c r="J62" s="18" t="s">
        <v>28</v>
      </c>
    </row>
    <row r="63" spans="1:10" ht="45.75" customHeight="1">
      <c r="A63" s="152">
        <v>44</v>
      </c>
      <c r="B63" s="30" t="s">
        <v>332</v>
      </c>
      <c r="C63" s="31" t="s">
        <v>286</v>
      </c>
      <c r="D63" s="14">
        <v>38540</v>
      </c>
      <c r="E63" s="27" t="s">
        <v>259</v>
      </c>
      <c r="F63" s="27" t="s">
        <v>279</v>
      </c>
      <c r="G63" s="8" t="s">
        <v>87</v>
      </c>
      <c r="H63" s="8" t="s">
        <v>87</v>
      </c>
      <c r="I63" s="8" t="s">
        <v>27</v>
      </c>
      <c r="J63" s="8" t="s">
        <v>59</v>
      </c>
    </row>
    <row r="64" spans="1:10" ht="15.75" customHeight="1">
      <c r="A64" s="152">
        <v>45</v>
      </c>
      <c r="B64" s="39" t="s">
        <v>454</v>
      </c>
      <c r="C64" s="60" t="s">
        <v>328</v>
      </c>
      <c r="D64" s="17">
        <v>3984</v>
      </c>
      <c r="E64" s="29" t="s">
        <v>259</v>
      </c>
      <c r="F64" s="18" t="s">
        <v>35</v>
      </c>
      <c r="G64" s="18" t="s">
        <v>72</v>
      </c>
      <c r="H64" s="18" t="s">
        <v>19</v>
      </c>
      <c r="I64" s="18" t="s">
        <v>21</v>
      </c>
      <c r="J64" s="18" t="s">
        <v>439</v>
      </c>
    </row>
    <row r="65" spans="1:10" ht="14.25">
      <c r="A65" s="152"/>
      <c r="B65" s="72" t="s">
        <v>275</v>
      </c>
      <c r="C65" s="94"/>
      <c r="D65" s="25">
        <f>SUM(D54:D64)</f>
        <v>230513.93</v>
      </c>
      <c r="E65" s="8"/>
      <c r="F65" s="8"/>
      <c r="G65" s="8"/>
      <c r="H65" s="8"/>
      <c r="I65" s="8"/>
      <c r="J65" s="8"/>
    </row>
    <row r="66" spans="1:10" ht="26.25" customHeight="1">
      <c r="A66" s="152"/>
      <c r="B66" s="192" t="s">
        <v>335</v>
      </c>
      <c r="C66" s="193"/>
      <c r="D66" s="193"/>
      <c r="E66" s="193"/>
      <c r="F66" s="193"/>
      <c r="G66" s="193"/>
      <c r="H66" s="193"/>
      <c r="I66" s="193"/>
      <c r="J66" s="194"/>
    </row>
    <row r="67" spans="1:10" ht="76.5" customHeight="1">
      <c r="A67" s="152">
        <v>46</v>
      </c>
      <c r="B67" s="61" t="s">
        <v>336</v>
      </c>
      <c r="C67" s="10" t="s">
        <v>337</v>
      </c>
      <c r="D67" s="15">
        <v>12488</v>
      </c>
      <c r="E67" s="96" t="s">
        <v>259</v>
      </c>
      <c r="F67" s="96" t="s">
        <v>279</v>
      </c>
      <c r="G67" s="12" t="s">
        <v>72</v>
      </c>
      <c r="H67" s="12" t="s">
        <v>24</v>
      </c>
      <c r="I67" s="12" t="s">
        <v>27</v>
      </c>
      <c r="J67" s="96" t="s">
        <v>507</v>
      </c>
    </row>
    <row r="68" spans="1:10" ht="14.25">
      <c r="A68" s="152"/>
      <c r="B68" s="72" t="s">
        <v>275</v>
      </c>
      <c r="C68" s="31"/>
      <c r="D68" s="25">
        <v>12488</v>
      </c>
      <c r="E68" s="8"/>
      <c r="F68" s="8"/>
      <c r="G68" s="8"/>
      <c r="H68" s="8"/>
      <c r="I68" s="8"/>
      <c r="J68" s="8"/>
    </row>
    <row r="69" spans="1:10" ht="14.25">
      <c r="A69" s="157"/>
      <c r="B69" s="171"/>
      <c r="C69" s="75"/>
      <c r="D69" s="172"/>
      <c r="E69" s="150"/>
      <c r="F69" s="150"/>
      <c r="G69" s="150"/>
      <c r="H69" s="150"/>
      <c r="I69" s="150"/>
      <c r="J69" s="150"/>
    </row>
    <row r="70" spans="1:10" s="74" customFormat="1" ht="14.25">
      <c r="A70" s="157"/>
      <c r="B70" s="79"/>
      <c r="C70" s="75"/>
      <c r="D70" s="102"/>
      <c r="E70" s="101"/>
      <c r="F70" s="101"/>
      <c r="G70" s="101"/>
      <c r="H70" s="101"/>
      <c r="I70" s="101"/>
      <c r="J70" s="101"/>
    </row>
    <row r="71" spans="1:10" s="74" customFormat="1" ht="14.25">
      <c r="A71" s="158"/>
      <c r="B71" s="131" t="s">
        <v>120</v>
      </c>
      <c r="C71" s="75"/>
      <c r="D71" s="76"/>
      <c r="E71" s="77"/>
      <c r="F71" s="78"/>
      <c r="G71" s="77"/>
      <c r="H71" s="77"/>
      <c r="I71" s="101"/>
      <c r="J71" s="101"/>
    </row>
    <row r="72" spans="1:10" s="74" customFormat="1" ht="14.25">
      <c r="A72" s="158"/>
      <c r="B72" s="131" t="s">
        <v>121</v>
      </c>
      <c r="C72" s="75"/>
      <c r="D72" s="76"/>
      <c r="E72" s="77"/>
      <c r="F72" s="78"/>
      <c r="G72" s="77"/>
      <c r="H72" s="77"/>
      <c r="I72" s="101"/>
      <c r="J72" s="101"/>
    </row>
    <row r="73" spans="1:10" s="74" customFormat="1" ht="14.25">
      <c r="A73" s="158"/>
      <c r="B73" s="131"/>
      <c r="C73" s="75"/>
      <c r="D73" s="176" t="s">
        <v>126</v>
      </c>
      <c r="E73" s="185"/>
      <c r="F73" s="34"/>
      <c r="G73" s="40" t="s">
        <v>128</v>
      </c>
      <c r="H73" s="131"/>
      <c r="I73" s="101"/>
      <c r="J73" s="101"/>
    </row>
    <row r="74" spans="1:10" s="74" customFormat="1" ht="14.25">
      <c r="A74" s="158"/>
      <c r="B74" s="131"/>
      <c r="C74" s="75"/>
      <c r="D74" s="131"/>
      <c r="E74" s="131"/>
      <c r="F74" s="12"/>
      <c r="G74" s="184" t="s">
        <v>127</v>
      </c>
      <c r="H74" s="174"/>
      <c r="I74" s="101"/>
      <c r="J74" s="101"/>
    </row>
    <row r="75" spans="1:10" s="74" customFormat="1" ht="14.25">
      <c r="A75" s="158"/>
      <c r="B75" s="131" t="s">
        <v>122</v>
      </c>
      <c r="C75" s="75"/>
      <c r="D75" s="131"/>
      <c r="E75" s="131"/>
      <c r="F75" s="127"/>
      <c r="G75" s="130"/>
      <c r="H75" s="131"/>
      <c r="I75" s="101"/>
      <c r="J75" s="101"/>
    </row>
    <row r="76" spans="1:10" s="74" customFormat="1" ht="14.25">
      <c r="A76" s="158"/>
      <c r="B76" s="131" t="s">
        <v>123</v>
      </c>
      <c r="C76" s="75"/>
      <c r="D76" s="131"/>
      <c r="E76" s="131"/>
      <c r="F76" s="131"/>
      <c r="G76" s="131"/>
      <c r="H76" s="131"/>
      <c r="I76" s="101"/>
      <c r="J76" s="101"/>
    </row>
    <row r="77" spans="1:10" ht="14.25">
      <c r="A77" s="158"/>
      <c r="B77" s="131"/>
      <c r="C77" s="75"/>
      <c r="D77" s="131"/>
      <c r="E77" s="131"/>
      <c r="F77" s="131"/>
      <c r="G77" s="131"/>
      <c r="H77" s="131"/>
      <c r="I77" s="6"/>
      <c r="J77" s="6"/>
    </row>
    <row r="78" spans="1:10" ht="14.25">
      <c r="A78" s="158"/>
      <c r="B78" s="131"/>
      <c r="C78" s="75"/>
      <c r="D78" s="131"/>
      <c r="E78" s="131"/>
      <c r="F78" s="131"/>
      <c r="G78" s="131"/>
      <c r="H78" s="131"/>
      <c r="I78" s="6"/>
      <c r="J78" s="6"/>
    </row>
    <row r="79" spans="1:10" ht="14.25">
      <c r="A79" s="158"/>
      <c r="B79" s="131" t="s">
        <v>124</v>
      </c>
      <c r="C79" s="75"/>
      <c r="D79" s="76"/>
      <c r="E79" s="77"/>
      <c r="F79" s="78"/>
      <c r="G79" s="77"/>
      <c r="H79" s="77"/>
      <c r="I79" s="6"/>
      <c r="J79" s="6"/>
    </row>
    <row r="80" spans="1:10" ht="14.25">
      <c r="A80" s="158"/>
      <c r="B80" s="131" t="s">
        <v>125</v>
      </c>
      <c r="C80" s="75"/>
      <c r="D80" s="76"/>
      <c r="E80" s="77"/>
      <c r="F80" s="78"/>
      <c r="G80" s="77"/>
      <c r="H80" s="77"/>
      <c r="I80" s="6"/>
      <c r="J80" s="6"/>
    </row>
    <row r="81" spans="1:10" ht="14.25">
      <c r="A81" s="158"/>
      <c r="B81" s="79"/>
      <c r="C81" s="75"/>
      <c r="D81" s="76"/>
      <c r="E81" s="77"/>
      <c r="F81" s="78"/>
      <c r="G81" s="77"/>
      <c r="H81" s="77"/>
      <c r="I81" s="6"/>
      <c r="J81" s="6"/>
    </row>
    <row r="82" spans="1:10" ht="14.25">
      <c r="A82" s="158"/>
      <c r="B82" s="79"/>
      <c r="C82" s="75"/>
      <c r="D82" s="76"/>
      <c r="E82" s="77"/>
      <c r="F82" s="78"/>
      <c r="G82" s="77"/>
      <c r="H82" s="77"/>
      <c r="I82" s="6"/>
      <c r="J82" s="6"/>
    </row>
    <row r="83" spans="1:10" ht="14.25">
      <c r="A83" s="159"/>
      <c r="B83" s="6"/>
      <c r="C83" s="6"/>
      <c r="D83" s="6"/>
      <c r="E83" s="6"/>
      <c r="F83" s="6"/>
      <c r="G83" s="6"/>
      <c r="H83" s="6"/>
      <c r="I83" s="6"/>
      <c r="J83" s="6"/>
    </row>
    <row r="84" spans="1:10" ht="14.25">
      <c r="A84" s="159"/>
      <c r="B84" s="6"/>
      <c r="C84" s="6"/>
      <c r="D84" s="6"/>
      <c r="E84" s="6"/>
      <c r="F84" s="6"/>
      <c r="G84" s="6"/>
      <c r="H84" s="6"/>
      <c r="I84" s="6"/>
      <c r="J84" s="6"/>
    </row>
    <row r="85" spans="1:10" ht="14.25">
      <c r="A85" s="159"/>
      <c r="B85" s="6"/>
      <c r="C85" s="6"/>
      <c r="D85" s="6"/>
      <c r="E85" s="6"/>
      <c r="F85" s="6"/>
      <c r="G85" s="6"/>
      <c r="H85" s="6"/>
      <c r="I85" s="6"/>
      <c r="J85" s="6"/>
    </row>
    <row r="86" spans="1:10" ht="14.25">
      <c r="A86" s="159"/>
      <c r="B86" s="6"/>
      <c r="C86" s="6"/>
      <c r="D86" s="6"/>
      <c r="E86" s="6"/>
      <c r="F86" s="6"/>
      <c r="G86" s="6"/>
      <c r="H86" s="6"/>
      <c r="I86" s="6"/>
      <c r="J86" s="6"/>
    </row>
    <row r="87" spans="1:10" ht="14.25">
      <c r="A87" s="159"/>
      <c r="B87" s="6"/>
      <c r="C87" s="6"/>
      <c r="D87" s="6"/>
      <c r="E87" s="6"/>
      <c r="F87" s="6"/>
      <c r="G87" s="6"/>
      <c r="H87" s="6"/>
      <c r="I87" s="6"/>
      <c r="J87" s="6"/>
    </row>
    <row r="88" spans="1:10" ht="14.25">
      <c r="A88" s="159"/>
      <c r="B88" s="6"/>
      <c r="C88" s="6"/>
      <c r="D88" s="6"/>
      <c r="E88" s="6"/>
      <c r="F88" s="6"/>
      <c r="G88" s="6"/>
      <c r="H88" s="6"/>
      <c r="I88" s="6"/>
      <c r="J88" s="6"/>
    </row>
    <row r="89" spans="1:10" ht="14.25">
      <c r="A89" s="159"/>
      <c r="B89" s="6"/>
      <c r="C89" s="6"/>
      <c r="D89" s="6"/>
      <c r="E89" s="6"/>
      <c r="F89" s="6"/>
      <c r="G89" s="6"/>
      <c r="H89" s="6"/>
      <c r="I89" s="6"/>
      <c r="J89" s="6"/>
    </row>
    <row r="90" spans="1:10" ht="14.25">
      <c r="A90" s="159"/>
      <c r="B90" s="6"/>
      <c r="C90" s="6"/>
      <c r="D90" s="6"/>
      <c r="E90" s="6"/>
      <c r="F90" s="6"/>
      <c r="G90" s="6"/>
      <c r="H90" s="6"/>
      <c r="I90" s="6"/>
      <c r="J90" s="6"/>
    </row>
    <row r="91" spans="1:10" ht="14.25">
      <c r="A91" s="159"/>
      <c r="B91" s="6"/>
      <c r="C91" s="6"/>
      <c r="D91" s="6"/>
      <c r="E91" s="6"/>
      <c r="F91" s="6"/>
      <c r="G91" s="6"/>
      <c r="H91" s="6"/>
      <c r="I91" s="6"/>
      <c r="J91" s="6"/>
    </row>
    <row r="92" spans="1:10" ht="14.25">
      <c r="A92" s="159"/>
      <c r="B92" s="6"/>
      <c r="C92" s="6"/>
      <c r="D92" s="6"/>
      <c r="E92" s="6"/>
      <c r="F92" s="6"/>
      <c r="G92" s="6"/>
      <c r="H92" s="6"/>
      <c r="I92" s="6"/>
      <c r="J92" s="6"/>
    </row>
    <row r="93" spans="1:10" ht="14.25">
      <c r="A93" s="159"/>
      <c r="B93" s="6"/>
      <c r="C93" s="6"/>
      <c r="D93" s="6"/>
      <c r="E93" s="6"/>
      <c r="F93" s="6"/>
      <c r="G93" s="6"/>
      <c r="H93" s="6"/>
      <c r="I93" s="6"/>
      <c r="J93" s="6"/>
    </row>
    <row r="94" spans="1:10" ht="14.25">
      <c r="A94" s="159"/>
      <c r="B94" s="6"/>
      <c r="C94" s="6"/>
      <c r="D94" s="6"/>
      <c r="E94" s="6"/>
      <c r="F94" s="6"/>
      <c r="G94" s="6"/>
      <c r="H94" s="6"/>
      <c r="I94" s="6"/>
      <c r="J94" s="6"/>
    </row>
    <row r="95" spans="1:10" ht="14.25">
      <c r="A95" s="159"/>
      <c r="B95" s="6"/>
      <c r="C95" s="6"/>
      <c r="D95" s="6"/>
      <c r="E95" s="6"/>
      <c r="F95" s="6"/>
      <c r="G95" s="6"/>
      <c r="H95" s="6"/>
      <c r="I95" s="6"/>
      <c r="J95" s="6"/>
    </row>
    <row r="96" spans="1:10" ht="14.25">
      <c r="A96" s="159"/>
      <c r="B96" s="6"/>
      <c r="C96" s="6"/>
      <c r="D96" s="6"/>
      <c r="E96" s="6"/>
      <c r="F96" s="6"/>
      <c r="G96" s="6"/>
      <c r="H96" s="6"/>
      <c r="I96" s="6"/>
      <c r="J96" s="6"/>
    </row>
    <row r="97" spans="1:10" ht="14.25">
      <c r="A97" s="159"/>
      <c r="B97" s="6"/>
      <c r="C97" s="6"/>
      <c r="D97" s="6"/>
      <c r="E97" s="6"/>
      <c r="F97" s="6"/>
      <c r="G97" s="6"/>
      <c r="H97" s="6"/>
      <c r="I97" s="6"/>
      <c r="J97" s="6"/>
    </row>
    <row r="98" spans="1:10" ht="14.25">
      <c r="A98" s="159"/>
      <c r="B98" s="6"/>
      <c r="C98" s="6"/>
      <c r="D98" s="6"/>
      <c r="E98" s="6"/>
      <c r="F98" s="6"/>
      <c r="G98" s="6"/>
      <c r="H98" s="6"/>
      <c r="I98" s="6"/>
      <c r="J98" s="6"/>
    </row>
    <row r="99" spans="1:10" ht="14.25">
      <c r="A99" s="159"/>
      <c r="B99" s="6"/>
      <c r="C99" s="6"/>
      <c r="D99" s="6"/>
      <c r="E99" s="6"/>
      <c r="F99" s="6"/>
      <c r="G99" s="6"/>
      <c r="H99" s="6"/>
      <c r="I99" s="6"/>
      <c r="J99" s="6"/>
    </row>
    <row r="100" spans="1:10" ht="14.25">
      <c r="A100" s="159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4.25">
      <c r="A101" s="159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4.25">
      <c r="A102" s="159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4.25">
      <c r="A103" s="159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4.25">
      <c r="A104" s="159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4.25">
      <c r="A105" s="159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4.25">
      <c r="A106" s="159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4.25">
      <c r="A107" s="159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4.25">
      <c r="A108" s="159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4.25">
      <c r="A109" s="159"/>
      <c r="B109" s="6"/>
      <c r="C109" s="6"/>
      <c r="D109" s="6"/>
      <c r="E109" s="6"/>
      <c r="F109" s="6"/>
      <c r="G109" s="6"/>
      <c r="H109" s="6"/>
      <c r="I109" s="6"/>
      <c r="J109" s="6"/>
    </row>
  </sheetData>
  <sheetProtection/>
  <autoFilter ref="A8:J68"/>
  <mergeCells count="13">
    <mergeCell ref="G74:H74"/>
    <mergeCell ref="H1:J1"/>
    <mergeCell ref="H2:J2"/>
    <mergeCell ref="H3:J3"/>
    <mergeCell ref="B9:J9"/>
    <mergeCell ref="B44:J44"/>
    <mergeCell ref="D73:E73"/>
    <mergeCell ref="B37:J37"/>
    <mergeCell ref="B24:J24"/>
    <mergeCell ref="B20:J20"/>
    <mergeCell ref="B53:J53"/>
    <mergeCell ref="B66:J66"/>
    <mergeCell ref="A6:J6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B93" sqref="B93"/>
    </sheetView>
  </sheetViews>
  <sheetFormatPr defaultColWidth="9.140625" defaultRowHeight="15"/>
  <cols>
    <col min="1" max="1" width="5.28125" style="83" customWidth="1"/>
    <col min="2" max="2" width="57.421875" style="0" customWidth="1"/>
    <col min="3" max="3" width="15.00390625" style="0" customWidth="1"/>
    <col min="4" max="4" width="16.28125" style="0" customWidth="1"/>
    <col min="5" max="5" width="19.7109375" style="0" customWidth="1"/>
    <col min="6" max="6" width="28.00390625" style="0" customWidth="1"/>
  </cols>
  <sheetData>
    <row r="1" spans="4:6" ht="14.25">
      <c r="D1" s="148"/>
      <c r="E1" s="195" t="s">
        <v>134</v>
      </c>
      <c r="F1" s="195"/>
    </row>
    <row r="2" spans="4:6" ht="14.25">
      <c r="D2" s="148"/>
      <c r="E2" s="195" t="s">
        <v>7</v>
      </c>
      <c r="F2" s="195"/>
    </row>
    <row r="3" spans="4:6" ht="14.25">
      <c r="D3" s="149"/>
      <c r="E3" s="196" t="s">
        <v>13</v>
      </c>
      <c r="F3" s="196"/>
    </row>
    <row r="4" spans="1:6" ht="14.25">
      <c r="A4" s="149"/>
      <c r="D4" s="149"/>
      <c r="E4" s="149"/>
      <c r="F4" s="149"/>
    </row>
    <row r="6" spans="1:6" ht="14.25">
      <c r="A6" s="195" t="s">
        <v>341</v>
      </c>
      <c r="B6" s="195"/>
      <c r="C6" s="195"/>
      <c r="D6" s="195"/>
      <c r="E6" s="195"/>
      <c r="F6" s="195"/>
    </row>
    <row r="8" spans="1:6" ht="72">
      <c r="A8" s="42" t="s">
        <v>0</v>
      </c>
      <c r="B8" s="42" t="s">
        <v>338</v>
      </c>
      <c r="C8" s="43" t="s">
        <v>339</v>
      </c>
      <c r="D8" s="43" t="s">
        <v>3</v>
      </c>
      <c r="E8" s="42" t="s">
        <v>6</v>
      </c>
      <c r="F8" s="42" t="s">
        <v>340</v>
      </c>
    </row>
    <row r="9" spans="1:6" ht="14.25">
      <c r="A9" s="42"/>
      <c r="B9" s="112" t="s">
        <v>14</v>
      </c>
      <c r="C9" s="43">
        <f>SUM(C10:C84)-C24-C25-C26-C77</f>
        <v>39516399.39000001</v>
      </c>
      <c r="D9" s="43"/>
      <c r="E9" s="42"/>
      <c r="F9" s="112"/>
    </row>
    <row r="10" spans="1:6" ht="14.25">
      <c r="A10" s="2">
        <v>1</v>
      </c>
      <c r="B10" s="36" t="s">
        <v>401</v>
      </c>
      <c r="C10" s="129">
        <v>9600</v>
      </c>
      <c r="D10" s="2" t="s">
        <v>17</v>
      </c>
      <c r="E10" s="45" t="s">
        <v>514</v>
      </c>
      <c r="F10" s="107" t="s">
        <v>408</v>
      </c>
    </row>
    <row r="11" spans="1:6" ht="14.25">
      <c r="A11" s="2">
        <v>2</v>
      </c>
      <c r="B11" s="30" t="s">
        <v>402</v>
      </c>
      <c r="C11" s="46">
        <v>93690</v>
      </c>
      <c r="D11" s="2" t="s">
        <v>17</v>
      </c>
      <c r="E11" s="45" t="s">
        <v>28</v>
      </c>
      <c r="F11" s="45" t="s">
        <v>345</v>
      </c>
    </row>
    <row r="12" spans="1:6" ht="14.25">
      <c r="A12" s="2">
        <v>3</v>
      </c>
      <c r="B12" s="30" t="s">
        <v>54</v>
      </c>
      <c r="C12" s="129">
        <v>415000</v>
      </c>
      <c r="D12" s="2" t="s">
        <v>17</v>
      </c>
      <c r="E12" s="45" t="s">
        <v>507</v>
      </c>
      <c r="F12" s="45" t="s">
        <v>346</v>
      </c>
    </row>
    <row r="13" spans="1:6" ht="28.5">
      <c r="A13" s="2">
        <v>4</v>
      </c>
      <c r="B13" s="142" t="s">
        <v>421</v>
      </c>
      <c r="C13" s="129">
        <v>3772500</v>
      </c>
      <c r="D13" s="2" t="s">
        <v>17</v>
      </c>
      <c r="E13" s="116" t="s">
        <v>423</v>
      </c>
      <c r="F13" s="45" t="s">
        <v>424</v>
      </c>
    </row>
    <row r="14" spans="1:6" ht="14.25">
      <c r="A14" s="2">
        <v>5</v>
      </c>
      <c r="B14" s="142" t="s">
        <v>428</v>
      </c>
      <c r="C14" s="129">
        <f>1887500+7262465</f>
        <v>9149965</v>
      </c>
      <c r="D14" s="2" t="s">
        <v>17</v>
      </c>
      <c r="E14" s="45" t="s">
        <v>527</v>
      </c>
      <c r="F14" s="45" t="s">
        <v>427</v>
      </c>
    </row>
    <row r="15" spans="1:6" ht="28.5">
      <c r="A15" s="2">
        <v>6</v>
      </c>
      <c r="B15" s="141" t="s">
        <v>420</v>
      </c>
      <c r="C15" s="129">
        <v>750000</v>
      </c>
      <c r="D15" s="2" t="s">
        <v>17</v>
      </c>
      <c r="E15" s="45" t="s">
        <v>59</v>
      </c>
      <c r="F15" s="45" t="s">
        <v>425</v>
      </c>
    </row>
    <row r="16" spans="1:6" ht="28.5">
      <c r="A16" s="2">
        <v>7</v>
      </c>
      <c r="B16" s="141" t="s">
        <v>419</v>
      </c>
      <c r="C16" s="129">
        <v>1352187.5</v>
      </c>
      <c r="D16" s="2" t="s">
        <v>17</v>
      </c>
      <c r="E16" s="45" t="s">
        <v>422</v>
      </c>
      <c r="F16" s="45" t="s">
        <v>425</v>
      </c>
    </row>
    <row r="17" spans="1:6" ht="42.75">
      <c r="A17" s="2">
        <v>8</v>
      </c>
      <c r="B17" s="141" t="s">
        <v>417</v>
      </c>
      <c r="C17" s="46">
        <v>503606.25</v>
      </c>
      <c r="D17" s="2" t="s">
        <v>17</v>
      </c>
      <c r="E17" s="45" t="s">
        <v>20</v>
      </c>
      <c r="F17" s="45" t="s">
        <v>424</v>
      </c>
    </row>
    <row r="18" spans="1:6" ht="28.5">
      <c r="A18" s="2">
        <v>9</v>
      </c>
      <c r="B18" s="87" t="s">
        <v>499</v>
      </c>
      <c r="C18" s="129">
        <v>415000</v>
      </c>
      <c r="D18" s="2" t="s">
        <v>17</v>
      </c>
      <c r="E18" s="45" t="s">
        <v>448</v>
      </c>
      <c r="F18" s="45" t="s">
        <v>424</v>
      </c>
    </row>
    <row r="19" spans="1:6" ht="33" customHeight="1">
      <c r="A19" s="2">
        <v>10</v>
      </c>
      <c r="B19" s="87" t="s">
        <v>418</v>
      </c>
      <c r="C19" s="129">
        <v>112500</v>
      </c>
      <c r="D19" s="2" t="s">
        <v>17</v>
      </c>
      <c r="E19" s="45" t="s">
        <v>37</v>
      </c>
      <c r="F19" s="45" t="s">
        <v>424</v>
      </c>
    </row>
    <row r="20" spans="1:6" ht="14.25">
      <c r="A20" s="2">
        <v>11</v>
      </c>
      <c r="B20" s="30" t="s">
        <v>522</v>
      </c>
      <c r="C20" s="46">
        <f>3750000+3750000</f>
        <v>7500000</v>
      </c>
      <c r="D20" s="2" t="s">
        <v>17</v>
      </c>
      <c r="E20" s="116" t="s">
        <v>44</v>
      </c>
      <c r="F20" s="45" t="s">
        <v>425</v>
      </c>
    </row>
    <row r="21" spans="1:6" ht="15" customHeight="1">
      <c r="A21" s="2">
        <v>12</v>
      </c>
      <c r="B21" s="30" t="s">
        <v>523</v>
      </c>
      <c r="C21" s="200">
        <v>5375633</v>
      </c>
      <c r="D21" s="2" t="s">
        <v>17</v>
      </c>
      <c r="E21" s="116" t="s">
        <v>507</v>
      </c>
      <c r="F21" s="45" t="s">
        <v>427</v>
      </c>
    </row>
    <row r="22" spans="1:6" ht="42.75">
      <c r="A22" s="2">
        <v>13</v>
      </c>
      <c r="B22" s="30" t="s">
        <v>48</v>
      </c>
      <c r="C22" s="46">
        <v>660383.33</v>
      </c>
      <c r="D22" s="2" t="s">
        <v>17</v>
      </c>
      <c r="E22" s="116" t="s">
        <v>67</v>
      </c>
      <c r="F22" s="45" t="s">
        <v>426</v>
      </c>
    </row>
    <row r="23" spans="1:6" ht="14.25">
      <c r="A23" s="2">
        <v>14</v>
      </c>
      <c r="B23" s="35" t="s">
        <v>26</v>
      </c>
      <c r="C23" s="46">
        <v>179910</v>
      </c>
      <c r="D23" s="2" t="s">
        <v>17</v>
      </c>
      <c r="E23" s="2" t="s">
        <v>28</v>
      </c>
      <c r="F23" s="108" t="s">
        <v>387</v>
      </c>
    </row>
    <row r="24" spans="1:6" ht="28.5">
      <c r="A24" s="2">
        <v>15</v>
      </c>
      <c r="B24" s="37" t="s">
        <v>410</v>
      </c>
      <c r="C24" s="46">
        <v>2500000</v>
      </c>
      <c r="D24" s="58" t="s">
        <v>430</v>
      </c>
      <c r="E24" s="31" t="s">
        <v>413</v>
      </c>
      <c r="F24" s="31" t="s">
        <v>414</v>
      </c>
    </row>
    <row r="25" spans="1:6" ht="28.5">
      <c r="A25" s="2">
        <v>16</v>
      </c>
      <c r="B25" s="84" t="s">
        <v>412</v>
      </c>
      <c r="C25" s="46">
        <v>2500</v>
      </c>
      <c r="D25" s="58" t="s">
        <v>430</v>
      </c>
      <c r="E25" s="114" t="s">
        <v>413</v>
      </c>
      <c r="F25" s="114" t="s">
        <v>416</v>
      </c>
    </row>
    <row r="26" spans="1:6" ht="28.5">
      <c r="A26" s="2">
        <v>17</v>
      </c>
      <c r="B26" s="84" t="s">
        <v>411</v>
      </c>
      <c r="C26" s="46">
        <v>3497500</v>
      </c>
      <c r="D26" s="58" t="s">
        <v>430</v>
      </c>
      <c r="E26" s="114" t="s">
        <v>413</v>
      </c>
      <c r="F26" s="114" t="s">
        <v>415</v>
      </c>
    </row>
    <row r="27" spans="1:6" ht="14.25">
      <c r="A27" s="2">
        <v>18</v>
      </c>
      <c r="B27" s="30" t="s">
        <v>352</v>
      </c>
      <c r="C27" s="46">
        <v>85000</v>
      </c>
      <c r="D27" s="2" t="s">
        <v>17</v>
      </c>
      <c r="E27" s="45" t="s">
        <v>67</v>
      </c>
      <c r="F27" s="45" t="s">
        <v>364</v>
      </c>
    </row>
    <row r="28" spans="1:6" ht="14.25">
      <c r="A28" s="2">
        <v>19</v>
      </c>
      <c r="B28" s="30" t="s">
        <v>351</v>
      </c>
      <c r="C28" s="46">
        <v>95000</v>
      </c>
      <c r="D28" s="2" t="s">
        <v>17</v>
      </c>
      <c r="E28" s="45" t="s">
        <v>67</v>
      </c>
      <c r="F28" s="45" t="s">
        <v>360</v>
      </c>
    </row>
    <row r="29" spans="1:6" ht="28.5">
      <c r="A29" s="2">
        <v>20</v>
      </c>
      <c r="B29" s="30" t="s">
        <v>350</v>
      </c>
      <c r="C29" s="46">
        <v>58333</v>
      </c>
      <c r="D29" s="2" t="s">
        <v>17</v>
      </c>
      <c r="E29" s="45" t="s">
        <v>357</v>
      </c>
      <c r="F29" s="45" t="s">
        <v>359</v>
      </c>
    </row>
    <row r="30" spans="1:6" ht="14.25">
      <c r="A30" s="2">
        <v>21</v>
      </c>
      <c r="B30" s="35" t="s">
        <v>15</v>
      </c>
      <c r="C30" s="46">
        <v>482818</v>
      </c>
      <c r="D30" s="2" t="s">
        <v>17</v>
      </c>
      <c r="E30" s="2" t="s">
        <v>20</v>
      </c>
      <c r="F30" s="31" t="s">
        <v>346</v>
      </c>
    </row>
    <row r="31" spans="1:6" ht="14.25">
      <c r="A31" s="2">
        <v>22</v>
      </c>
      <c r="B31" s="30" t="s">
        <v>353</v>
      </c>
      <c r="C31" s="46">
        <v>105600</v>
      </c>
      <c r="D31" s="2" t="s">
        <v>17</v>
      </c>
      <c r="E31" s="45" t="s">
        <v>59</v>
      </c>
      <c r="F31" s="45" t="s">
        <v>361</v>
      </c>
    </row>
    <row r="32" spans="1:6" ht="14.25">
      <c r="A32" s="2">
        <v>23</v>
      </c>
      <c r="B32" s="35" t="s">
        <v>354</v>
      </c>
      <c r="C32" s="46">
        <v>4800.74</v>
      </c>
      <c r="D32" s="2" t="s">
        <v>17</v>
      </c>
      <c r="E32" s="45" t="s">
        <v>59</v>
      </c>
      <c r="F32" s="45" t="s">
        <v>345</v>
      </c>
    </row>
    <row r="33" spans="1:6" ht="14.25">
      <c r="A33" s="2">
        <v>24</v>
      </c>
      <c r="B33" s="30" t="s">
        <v>355</v>
      </c>
      <c r="C33" s="129">
        <f>172000+4000+7425+3543+20000</f>
        <v>206968</v>
      </c>
      <c r="D33" s="2" t="s">
        <v>17</v>
      </c>
      <c r="E33" s="45" t="s">
        <v>474</v>
      </c>
      <c r="F33" s="45" t="s">
        <v>345</v>
      </c>
    </row>
    <row r="34" spans="1:6" ht="28.5">
      <c r="A34" s="2">
        <v>25</v>
      </c>
      <c r="B34" s="30" t="s">
        <v>356</v>
      </c>
      <c r="C34" s="129">
        <f>3864+12000+6000+5500+22400+9000+15000</f>
        <v>73764</v>
      </c>
      <c r="D34" s="2" t="s">
        <v>17</v>
      </c>
      <c r="E34" s="45" t="s">
        <v>358</v>
      </c>
      <c r="F34" s="45" t="s">
        <v>347</v>
      </c>
    </row>
    <row r="35" spans="1:6" ht="14.25">
      <c r="A35" s="2">
        <v>26</v>
      </c>
      <c r="B35" s="30" t="s">
        <v>362</v>
      </c>
      <c r="C35" s="46">
        <v>1200</v>
      </c>
      <c r="D35" s="2" t="s">
        <v>17</v>
      </c>
      <c r="E35" s="45" t="s">
        <v>37</v>
      </c>
      <c r="F35" s="33" t="s">
        <v>365</v>
      </c>
    </row>
    <row r="36" spans="1:6" ht="14.25">
      <c r="A36" s="2">
        <v>27</v>
      </c>
      <c r="B36" s="30" t="s">
        <v>56</v>
      </c>
      <c r="C36" s="46">
        <v>2850</v>
      </c>
      <c r="D36" s="2" t="s">
        <v>17</v>
      </c>
      <c r="E36" s="45" t="s">
        <v>59</v>
      </c>
      <c r="F36" s="45" t="s">
        <v>348</v>
      </c>
    </row>
    <row r="37" spans="1:6" ht="15.75" customHeight="1">
      <c r="A37" s="2">
        <v>28</v>
      </c>
      <c r="B37" s="30" t="s">
        <v>343</v>
      </c>
      <c r="C37" s="46">
        <v>228600</v>
      </c>
      <c r="D37" s="2" t="s">
        <v>17</v>
      </c>
      <c r="E37" s="2" t="s">
        <v>53</v>
      </c>
      <c r="F37" s="45" t="s">
        <v>385</v>
      </c>
    </row>
    <row r="38" spans="1:6" ht="14.25">
      <c r="A38" s="2">
        <v>29</v>
      </c>
      <c r="B38" s="110" t="s">
        <v>30</v>
      </c>
      <c r="C38" s="46">
        <v>34538.6</v>
      </c>
      <c r="D38" s="2" t="s">
        <v>17</v>
      </c>
      <c r="E38" s="2" t="s">
        <v>37</v>
      </c>
      <c r="F38" s="108" t="s">
        <v>348</v>
      </c>
    </row>
    <row r="39" spans="1:6" ht="14.25">
      <c r="A39" s="2">
        <v>30</v>
      </c>
      <c r="B39" s="109" t="s">
        <v>29</v>
      </c>
      <c r="C39" s="46">
        <v>40.8</v>
      </c>
      <c r="D39" s="2" t="s">
        <v>17</v>
      </c>
      <c r="E39" s="2" t="s">
        <v>37</v>
      </c>
      <c r="F39" s="108" t="s">
        <v>348</v>
      </c>
    </row>
    <row r="40" spans="1:6" ht="14.25">
      <c r="A40" s="2">
        <v>31</v>
      </c>
      <c r="B40" s="110" t="s">
        <v>31</v>
      </c>
      <c r="C40" s="46">
        <v>567.84</v>
      </c>
      <c r="D40" s="2" t="s">
        <v>17</v>
      </c>
      <c r="E40" s="2" t="s">
        <v>37</v>
      </c>
      <c r="F40" s="108" t="s">
        <v>348</v>
      </c>
    </row>
    <row r="41" spans="1:6" ht="14.25">
      <c r="A41" s="2">
        <v>32</v>
      </c>
      <c r="B41" s="110" t="s">
        <v>501</v>
      </c>
      <c r="C41" s="46">
        <v>6298</v>
      </c>
      <c r="D41" s="2" t="s">
        <v>17</v>
      </c>
      <c r="E41" s="2" t="s">
        <v>59</v>
      </c>
      <c r="F41" s="108" t="s">
        <v>376</v>
      </c>
    </row>
    <row r="42" spans="1:6" ht="28.5">
      <c r="A42" s="2">
        <v>33</v>
      </c>
      <c r="B42" s="30" t="s">
        <v>403</v>
      </c>
      <c r="C42" s="46">
        <v>320800</v>
      </c>
      <c r="D42" s="2" t="s">
        <v>17</v>
      </c>
      <c r="E42" s="45" t="s">
        <v>28</v>
      </c>
      <c r="F42" s="45" t="s">
        <v>364</v>
      </c>
    </row>
    <row r="43" spans="1:6" ht="14.25">
      <c r="A43" s="2">
        <v>34</v>
      </c>
      <c r="B43" s="30" t="s">
        <v>366</v>
      </c>
      <c r="C43" s="46">
        <f>25960+31152+85786.96</f>
        <v>142898.96000000002</v>
      </c>
      <c r="D43" s="2" t="s">
        <v>17</v>
      </c>
      <c r="E43" s="45" t="s">
        <v>28</v>
      </c>
      <c r="F43" s="45" t="s">
        <v>445</v>
      </c>
    </row>
    <row r="44" spans="1:6" ht="14.25">
      <c r="A44" s="2">
        <v>35</v>
      </c>
      <c r="B44" s="30" t="s">
        <v>369</v>
      </c>
      <c r="C44" s="46">
        <v>11440</v>
      </c>
      <c r="D44" s="2" t="s">
        <v>17</v>
      </c>
      <c r="E44" s="45" t="s">
        <v>37</v>
      </c>
      <c r="F44" s="33" t="s">
        <v>386</v>
      </c>
    </row>
    <row r="45" spans="1:6" ht="28.5">
      <c r="A45" s="2">
        <v>36</v>
      </c>
      <c r="B45" s="37" t="s">
        <v>368</v>
      </c>
      <c r="C45" s="46">
        <v>18333</v>
      </c>
      <c r="D45" s="2" t="s">
        <v>17</v>
      </c>
      <c r="E45" s="45" t="s">
        <v>371</v>
      </c>
      <c r="F45" s="45" t="s">
        <v>372</v>
      </c>
    </row>
    <row r="46" spans="1:6" ht="14.25">
      <c r="A46" s="2">
        <v>37</v>
      </c>
      <c r="B46" s="30" t="s">
        <v>64</v>
      </c>
      <c r="C46" s="46">
        <v>381667</v>
      </c>
      <c r="D46" s="2" t="s">
        <v>17</v>
      </c>
      <c r="E46" s="45" t="s">
        <v>67</v>
      </c>
      <c r="F46" s="45" t="s">
        <v>346</v>
      </c>
    </row>
    <row r="47" spans="1:6" ht="15" customHeight="1">
      <c r="A47" s="2">
        <v>38</v>
      </c>
      <c r="B47" s="35" t="s">
        <v>367</v>
      </c>
      <c r="C47" s="46">
        <v>78650</v>
      </c>
      <c r="D47" s="2" t="s">
        <v>17</v>
      </c>
      <c r="E47" s="45" t="s">
        <v>370</v>
      </c>
      <c r="F47" s="45" t="s">
        <v>346</v>
      </c>
    </row>
    <row r="48" spans="1:6" ht="14.25">
      <c r="A48" s="2">
        <v>39</v>
      </c>
      <c r="B48" s="30" t="s">
        <v>363</v>
      </c>
      <c r="C48" s="129">
        <v>22493</v>
      </c>
      <c r="D48" s="2" t="s">
        <v>17</v>
      </c>
      <c r="E48" s="45" t="s">
        <v>514</v>
      </c>
      <c r="F48" s="45" t="s">
        <v>388</v>
      </c>
    </row>
    <row r="49" spans="1:6" ht="14.25">
      <c r="A49" s="2">
        <v>40</v>
      </c>
      <c r="B49" s="30" t="s">
        <v>60</v>
      </c>
      <c r="C49" s="46">
        <f>15400+1400</f>
        <v>16800</v>
      </c>
      <c r="D49" s="2" t="s">
        <v>17</v>
      </c>
      <c r="E49" s="45" t="s">
        <v>28</v>
      </c>
      <c r="F49" s="45" t="s">
        <v>446</v>
      </c>
    </row>
    <row r="50" spans="1:6" ht="14.25">
      <c r="A50" s="2">
        <v>41</v>
      </c>
      <c r="B50" s="35" t="s">
        <v>528</v>
      </c>
      <c r="C50" s="46">
        <v>7886.9</v>
      </c>
      <c r="D50" s="2" t="s">
        <v>17</v>
      </c>
      <c r="E50" s="45" t="s">
        <v>349</v>
      </c>
      <c r="F50" s="58" t="s">
        <v>348</v>
      </c>
    </row>
    <row r="51" spans="1:6" ht="14.25">
      <c r="A51" s="2">
        <v>42</v>
      </c>
      <c r="B51" s="30" t="s">
        <v>32</v>
      </c>
      <c r="C51" s="46">
        <v>4488.6</v>
      </c>
      <c r="D51" s="2" t="s">
        <v>17</v>
      </c>
      <c r="E51" s="45" t="s">
        <v>37</v>
      </c>
      <c r="F51" s="108" t="s">
        <v>348</v>
      </c>
    </row>
    <row r="52" spans="1:6" ht="14.25">
      <c r="A52" s="2">
        <v>43</v>
      </c>
      <c r="B52" s="30" t="s">
        <v>373</v>
      </c>
      <c r="C52" s="46">
        <v>368716</v>
      </c>
      <c r="D52" s="2" t="s">
        <v>17</v>
      </c>
      <c r="E52" s="45" t="s">
        <v>59</v>
      </c>
      <c r="F52" s="45" t="s">
        <v>348</v>
      </c>
    </row>
    <row r="53" spans="1:6" ht="28.5">
      <c r="A53" s="2">
        <v>44</v>
      </c>
      <c r="B53" s="30" t="s">
        <v>374</v>
      </c>
      <c r="C53" s="46">
        <v>22953</v>
      </c>
      <c r="D53" s="2" t="s">
        <v>17</v>
      </c>
      <c r="E53" s="45" t="s">
        <v>59</v>
      </c>
      <c r="F53" s="45" t="s">
        <v>360</v>
      </c>
    </row>
    <row r="54" spans="1:6" ht="14.25">
      <c r="A54" s="2">
        <v>45</v>
      </c>
      <c r="B54" s="30" t="s">
        <v>508</v>
      </c>
      <c r="C54" s="46">
        <v>11476</v>
      </c>
      <c r="D54" s="64" t="s">
        <v>17</v>
      </c>
      <c r="E54" s="152" t="s">
        <v>59</v>
      </c>
      <c r="F54" s="45" t="s">
        <v>348</v>
      </c>
    </row>
    <row r="55" spans="1:6" ht="14.25">
      <c r="A55" s="2">
        <v>46</v>
      </c>
      <c r="B55" s="30" t="s">
        <v>217</v>
      </c>
      <c r="C55" s="46">
        <v>8000</v>
      </c>
      <c r="D55" s="2" t="s">
        <v>17</v>
      </c>
      <c r="E55" s="45" t="s">
        <v>28</v>
      </c>
      <c r="F55" s="45" t="s">
        <v>346</v>
      </c>
    </row>
    <row r="56" spans="1:6" ht="14.25">
      <c r="A56" s="2">
        <v>47</v>
      </c>
      <c r="B56" s="30" t="s">
        <v>41</v>
      </c>
      <c r="C56" s="46">
        <v>1000000</v>
      </c>
      <c r="D56" s="2" t="s">
        <v>17</v>
      </c>
      <c r="E56" s="45" t="s">
        <v>44</v>
      </c>
      <c r="F56" s="58" t="s">
        <v>348</v>
      </c>
    </row>
    <row r="57" spans="1:6" ht="15" customHeight="1">
      <c r="A57" s="2">
        <v>48</v>
      </c>
      <c r="B57" s="37" t="s">
        <v>531</v>
      </c>
      <c r="C57" s="46">
        <v>111600</v>
      </c>
      <c r="D57" s="2" t="s">
        <v>17</v>
      </c>
      <c r="E57" s="45" t="s">
        <v>44</v>
      </c>
      <c r="F57" s="45" t="s">
        <v>389</v>
      </c>
    </row>
    <row r="58" spans="1:6" ht="14.25">
      <c r="A58" s="2">
        <v>49</v>
      </c>
      <c r="B58" s="30" t="s">
        <v>344</v>
      </c>
      <c r="C58" s="46">
        <v>24000</v>
      </c>
      <c r="D58" s="2" t="s">
        <v>17</v>
      </c>
      <c r="E58" s="2" t="s">
        <v>44</v>
      </c>
      <c r="F58" s="31" t="s">
        <v>345</v>
      </c>
    </row>
    <row r="59" spans="1:6" ht="14.25">
      <c r="A59" s="65">
        <v>50</v>
      </c>
      <c r="B59" s="87" t="s">
        <v>22</v>
      </c>
      <c r="C59" s="46">
        <f>250000+98382</f>
        <v>348382</v>
      </c>
      <c r="D59" s="2" t="s">
        <v>17</v>
      </c>
      <c r="E59" s="2" t="s">
        <v>526</v>
      </c>
      <c r="F59" s="31" t="s">
        <v>347</v>
      </c>
    </row>
    <row r="60" spans="1:6" ht="14.25">
      <c r="A60" s="2">
        <v>51</v>
      </c>
      <c r="B60" s="30" t="s">
        <v>375</v>
      </c>
      <c r="C60" s="46">
        <v>10950</v>
      </c>
      <c r="D60" s="2" t="s">
        <v>17</v>
      </c>
      <c r="E60" s="45" t="s">
        <v>515</v>
      </c>
      <c r="F60" s="45" t="s">
        <v>376</v>
      </c>
    </row>
    <row r="61" spans="1:6" ht="14.25">
      <c r="A61" s="2">
        <v>52</v>
      </c>
      <c r="B61" s="87" t="s">
        <v>73</v>
      </c>
      <c r="C61" s="46">
        <v>12000</v>
      </c>
      <c r="D61" s="2" t="s">
        <v>17</v>
      </c>
      <c r="E61" s="45" t="s">
        <v>20</v>
      </c>
      <c r="F61" s="45" t="s">
        <v>346</v>
      </c>
    </row>
    <row r="62" spans="1:6" ht="15" customHeight="1">
      <c r="A62" s="2">
        <v>53</v>
      </c>
      <c r="B62" s="30" t="s">
        <v>78</v>
      </c>
      <c r="C62" s="46">
        <f>960+7291.67</f>
        <v>8251.67</v>
      </c>
      <c r="D62" s="2" t="s">
        <v>17</v>
      </c>
      <c r="E62" s="45" t="s">
        <v>37</v>
      </c>
      <c r="F62" s="33" t="s">
        <v>502</v>
      </c>
    </row>
    <row r="63" spans="1:6" ht="14.25">
      <c r="A63" s="2">
        <v>54</v>
      </c>
      <c r="B63" s="30" t="s">
        <v>131</v>
      </c>
      <c r="C63" s="46">
        <v>915</v>
      </c>
      <c r="D63" s="2" t="s">
        <v>17</v>
      </c>
      <c r="E63" s="45" t="s">
        <v>107</v>
      </c>
      <c r="F63" s="45" t="s">
        <v>500</v>
      </c>
    </row>
    <row r="64" spans="1:6" ht="14.25">
      <c r="A64" s="2">
        <v>55</v>
      </c>
      <c r="B64" s="30" t="s">
        <v>378</v>
      </c>
      <c r="C64" s="46">
        <v>26250</v>
      </c>
      <c r="D64" s="2" t="s">
        <v>17</v>
      </c>
      <c r="E64" s="45" t="s">
        <v>516</v>
      </c>
      <c r="F64" s="45" t="s">
        <v>348</v>
      </c>
    </row>
    <row r="65" spans="1:6" ht="14.25">
      <c r="A65" s="2">
        <v>56</v>
      </c>
      <c r="B65" s="30" t="s">
        <v>377</v>
      </c>
      <c r="C65" s="46">
        <v>29950</v>
      </c>
      <c r="D65" s="2" t="s">
        <v>17</v>
      </c>
      <c r="E65" s="45" t="s">
        <v>514</v>
      </c>
      <c r="F65" s="45" t="s">
        <v>376</v>
      </c>
    </row>
    <row r="66" spans="1:6" ht="14.25">
      <c r="A66" s="2">
        <v>57</v>
      </c>
      <c r="B66" s="30" t="s">
        <v>379</v>
      </c>
      <c r="C66" s="46">
        <f>38380+30896.77</f>
        <v>69276.77</v>
      </c>
      <c r="D66" s="2" t="s">
        <v>17</v>
      </c>
      <c r="E66" s="45" t="s">
        <v>59</v>
      </c>
      <c r="F66" s="100" t="s">
        <v>364</v>
      </c>
    </row>
    <row r="67" spans="1:6" ht="14.25">
      <c r="A67" s="2">
        <v>58</v>
      </c>
      <c r="B67" s="110" t="s">
        <v>45</v>
      </c>
      <c r="C67" s="64">
        <v>219.6</v>
      </c>
      <c r="D67" s="2" t="s">
        <v>17</v>
      </c>
      <c r="E67" s="45" t="s">
        <v>37</v>
      </c>
      <c r="F67" s="108" t="s">
        <v>348</v>
      </c>
    </row>
    <row r="68" spans="1:6" ht="14.25">
      <c r="A68" s="2">
        <v>59</v>
      </c>
      <c r="B68" s="30" t="s">
        <v>381</v>
      </c>
      <c r="C68" s="46">
        <v>43200</v>
      </c>
      <c r="D68" s="2" t="s">
        <v>17</v>
      </c>
      <c r="E68" s="45" t="s">
        <v>514</v>
      </c>
      <c r="F68" s="45" t="s">
        <v>500</v>
      </c>
    </row>
    <row r="69" spans="1:6" ht="28.5">
      <c r="A69" s="2">
        <v>60</v>
      </c>
      <c r="B69" s="30" t="s">
        <v>390</v>
      </c>
      <c r="C69" s="46">
        <v>958</v>
      </c>
      <c r="D69" s="2" t="s">
        <v>17</v>
      </c>
      <c r="E69" s="45" t="s">
        <v>515</v>
      </c>
      <c r="F69" s="45" t="s">
        <v>364</v>
      </c>
    </row>
    <row r="70" spans="1:6" ht="28.5">
      <c r="A70" s="2">
        <v>61</v>
      </c>
      <c r="B70" s="30" t="s">
        <v>405</v>
      </c>
      <c r="C70" s="46">
        <v>183333</v>
      </c>
      <c r="D70" s="2" t="s">
        <v>17</v>
      </c>
      <c r="E70" s="45" t="s">
        <v>406</v>
      </c>
      <c r="F70" s="45" t="s">
        <v>407</v>
      </c>
    </row>
    <row r="71" spans="1:6" ht="28.5">
      <c r="A71" s="2">
        <v>62</v>
      </c>
      <c r="B71" s="30" t="s">
        <v>404</v>
      </c>
      <c r="C71" s="46">
        <v>509583</v>
      </c>
      <c r="D71" s="2" t="s">
        <v>17</v>
      </c>
      <c r="E71" s="45" t="s">
        <v>406</v>
      </c>
      <c r="F71" s="45" t="s">
        <v>407</v>
      </c>
    </row>
    <row r="72" spans="1:6" ht="14.25">
      <c r="A72" s="2">
        <v>63</v>
      </c>
      <c r="B72" s="30" t="s">
        <v>391</v>
      </c>
      <c r="C72" s="46">
        <v>80500</v>
      </c>
      <c r="D72" s="2" t="s">
        <v>17</v>
      </c>
      <c r="E72" s="45" t="s">
        <v>37</v>
      </c>
      <c r="F72" s="100" t="s">
        <v>347</v>
      </c>
    </row>
    <row r="73" spans="1:6" ht="28.5">
      <c r="A73" s="2">
        <v>64</v>
      </c>
      <c r="B73" s="37" t="s">
        <v>382</v>
      </c>
      <c r="C73" s="46">
        <v>682000</v>
      </c>
      <c r="D73" s="2" t="s">
        <v>17</v>
      </c>
      <c r="E73" s="45" t="s">
        <v>383</v>
      </c>
      <c r="F73" s="45" t="s">
        <v>384</v>
      </c>
    </row>
    <row r="74" spans="1:6" ht="14.25">
      <c r="A74" s="2">
        <v>65</v>
      </c>
      <c r="B74" s="30" t="s">
        <v>392</v>
      </c>
      <c r="C74" s="46">
        <v>11612</v>
      </c>
      <c r="D74" s="2" t="s">
        <v>17</v>
      </c>
      <c r="E74" s="45" t="s">
        <v>59</v>
      </c>
      <c r="F74" s="45" t="s">
        <v>364</v>
      </c>
    </row>
    <row r="75" spans="1:6" ht="28.5">
      <c r="A75" s="2">
        <v>66</v>
      </c>
      <c r="B75" s="37" t="s">
        <v>393</v>
      </c>
      <c r="C75" s="46">
        <v>1788477</v>
      </c>
      <c r="D75" s="2" t="s">
        <v>17</v>
      </c>
      <c r="E75" s="45" t="s">
        <v>67</v>
      </c>
      <c r="F75" s="45" t="s">
        <v>346</v>
      </c>
    </row>
    <row r="76" spans="1:6" ht="14.25">
      <c r="A76" s="2">
        <v>67</v>
      </c>
      <c r="B76" s="30" t="s">
        <v>46</v>
      </c>
      <c r="C76" s="115">
        <v>456.96</v>
      </c>
      <c r="D76" s="2" t="s">
        <v>17</v>
      </c>
      <c r="E76" s="45" t="s">
        <v>37</v>
      </c>
      <c r="F76" s="108" t="s">
        <v>348</v>
      </c>
    </row>
    <row r="77" spans="1:6" ht="14.25">
      <c r="A77" s="2">
        <v>68</v>
      </c>
      <c r="B77" s="30" t="s">
        <v>409</v>
      </c>
      <c r="C77" s="99">
        <v>42420</v>
      </c>
      <c r="D77" s="8" t="s">
        <v>431</v>
      </c>
      <c r="E77" s="45" t="s">
        <v>53</v>
      </c>
      <c r="F77" s="45" t="s">
        <v>345</v>
      </c>
    </row>
    <row r="78" spans="1:6" ht="14.25">
      <c r="A78" s="2">
        <v>69</v>
      </c>
      <c r="B78" s="35" t="s">
        <v>394</v>
      </c>
      <c r="C78" s="115">
        <v>58651</v>
      </c>
      <c r="D78" s="2" t="s">
        <v>17</v>
      </c>
      <c r="E78" s="45" t="s">
        <v>44</v>
      </c>
      <c r="F78" s="45" t="s">
        <v>376</v>
      </c>
    </row>
    <row r="79" spans="1:6" ht="14.25">
      <c r="A79" s="2">
        <v>70</v>
      </c>
      <c r="B79" s="30" t="s">
        <v>395</v>
      </c>
      <c r="C79" s="115">
        <v>44284</v>
      </c>
      <c r="D79" s="2" t="s">
        <v>17</v>
      </c>
      <c r="E79" s="45" t="s">
        <v>507</v>
      </c>
      <c r="F79" s="45" t="s">
        <v>376</v>
      </c>
    </row>
    <row r="80" spans="1:6" ht="14.25">
      <c r="A80" s="2">
        <v>71</v>
      </c>
      <c r="B80" s="37" t="s">
        <v>532</v>
      </c>
      <c r="C80" s="115">
        <v>59988</v>
      </c>
      <c r="D80" s="2" t="s">
        <v>17</v>
      </c>
      <c r="E80" s="45" t="s">
        <v>44</v>
      </c>
      <c r="F80" s="45" t="s">
        <v>347</v>
      </c>
    </row>
    <row r="81" spans="1:6" ht="14.25">
      <c r="A81" s="2">
        <v>72</v>
      </c>
      <c r="B81" s="37" t="s">
        <v>380</v>
      </c>
      <c r="C81" s="115">
        <v>48000</v>
      </c>
      <c r="D81" s="2" t="s">
        <v>17</v>
      </c>
      <c r="E81" s="45" t="s">
        <v>44</v>
      </c>
      <c r="F81" s="45" t="s">
        <v>347</v>
      </c>
    </row>
    <row r="82" spans="1:6" ht="14.25">
      <c r="A82" s="2">
        <v>73</v>
      </c>
      <c r="B82" s="35" t="s">
        <v>396</v>
      </c>
      <c r="C82" s="115">
        <v>1250000</v>
      </c>
      <c r="D82" s="2" t="s">
        <v>17</v>
      </c>
      <c r="E82" s="45" t="s">
        <v>399</v>
      </c>
      <c r="F82" s="45" t="s">
        <v>400</v>
      </c>
    </row>
    <row r="83" spans="1:6" ht="14.25">
      <c r="A83" s="2">
        <v>74</v>
      </c>
      <c r="B83" s="87" t="s">
        <v>397</v>
      </c>
      <c r="C83" s="115">
        <v>6297.87</v>
      </c>
      <c r="D83" s="2" t="s">
        <v>17</v>
      </c>
      <c r="E83" s="45" t="s">
        <v>59</v>
      </c>
      <c r="F83" s="45" t="s">
        <v>364</v>
      </c>
    </row>
    <row r="84" spans="1:6" ht="14.25">
      <c r="A84" s="2">
        <v>75</v>
      </c>
      <c r="B84" s="87" t="s">
        <v>398</v>
      </c>
      <c r="C84" s="115">
        <v>14307</v>
      </c>
      <c r="D84" s="2" t="s">
        <v>17</v>
      </c>
      <c r="E84" s="45" t="s">
        <v>107</v>
      </c>
      <c r="F84" s="45" t="s">
        <v>376</v>
      </c>
    </row>
    <row r="85" spans="1:6" ht="14.25">
      <c r="A85" s="51"/>
      <c r="B85" s="113" t="s">
        <v>83</v>
      </c>
      <c r="C85" s="25">
        <f>SUM(C86:C87)</f>
        <v>545883</v>
      </c>
      <c r="D85" s="2"/>
      <c r="E85" s="111"/>
      <c r="F85" s="45"/>
    </row>
    <row r="86" spans="1:6" s="104" customFormat="1" ht="14.25">
      <c r="A86" s="118">
        <v>76</v>
      </c>
      <c r="B86" s="125" t="s">
        <v>429</v>
      </c>
      <c r="C86" s="117">
        <v>462943</v>
      </c>
      <c r="D86" s="118" t="s">
        <v>17</v>
      </c>
      <c r="E86" s="119" t="s">
        <v>517</v>
      </c>
      <c r="F86" s="119" t="s">
        <v>360</v>
      </c>
    </row>
    <row r="87" spans="1:6" s="104" customFormat="1" ht="14.25">
      <c r="A87" s="118">
        <v>77</v>
      </c>
      <c r="B87" s="145" t="s">
        <v>84</v>
      </c>
      <c r="C87" s="117">
        <v>82940</v>
      </c>
      <c r="D87" s="118" t="s">
        <v>17</v>
      </c>
      <c r="E87" s="120" t="s">
        <v>67</v>
      </c>
      <c r="F87" s="120" t="s">
        <v>503</v>
      </c>
    </row>
    <row r="88" spans="1:5" s="122" customFormat="1" ht="14.25">
      <c r="A88" s="121"/>
      <c r="C88" s="123"/>
      <c r="D88" s="124"/>
      <c r="E88" s="124"/>
    </row>
    <row r="89" spans="1:5" s="74" customFormat="1" ht="14.25">
      <c r="A89" s="81"/>
      <c r="B89" s="74" t="s">
        <v>432</v>
      </c>
      <c r="C89" s="80"/>
      <c r="D89" s="3"/>
      <c r="E89" s="3"/>
    </row>
    <row r="90" spans="1:5" s="74" customFormat="1" ht="14.25">
      <c r="A90" s="81"/>
      <c r="C90" s="80"/>
      <c r="D90" s="3"/>
      <c r="E90" s="3"/>
    </row>
    <row r="91" spans="1:6" s="74" customFormat="1" ht="14.25">
      <c r="A91" s="81"/>
      <c r="B91" s="131" t="s">
        <v>120</v>
      </c>
      <c r="C91" s="75"/>
      <c r="D91" s="76"/>
      <c r="E91" s="77"/>
      <c r="F91" s="78"/>
    </row>
    <row r="92" spans="1:6" ht="14.25">
      <c r="A92" s="81"/>
      <c r="B92" s="131" t="s">
        <v>121</v>
      </c>
      <c r="C92" s="75"/>
      <c r="D92" s="76"/>
      <c r="E92" s="77"/>
      <c r="F92" s="146"/>
    </row>
    <row r="93" spans="1:6" ht="14.25">
      <c r="A93" s="81"/>
      <c r="B93" s="131"/>
      <c r="C93" s="75"/>
      <c r="D93" s="176"/>
      <c r="E93" s="199"/>
      <c r="F93" s="127"/>
    </row>
    <row r="94" spans="1:6" ht="14.25">
      <c r="A94" s="81"/>
      <c r="B94" s="131" t="s">
        <v>122</v>
      </c>
      <c r="C94" s="75"/>
      <c r="D94" s="131"/>
      <c r="E94" s="131"/>
      <c r="F94" s="127"/>
    </row>
    <row r="95" spans="1:6" ht="14.25">
      <c r="A95" s="81"/>
      <c r="B95" s="131" t="s">
        <v>123</v>
      </c>
      <c r="C95" s="75"/>
      <c r="D95" s="131"/>
      <c r="E95" s="131"/>
      <c r="F95" s="131"/>
    </row>
    <row r="96" spans="1:6" ht="14.25">
      <c r="A96" s="81"/>
      <c r="B96" s="131"/>
      <c r="C96" s="75"/>
      <c r="D96" s="131"/>
      <c r="E96" s="131"/>
      <c r="F96" s="131"/>
    </row>
    <row r="97" spans="1:6" ht="14.25">
      <c r="A97" s="81"/>
      <c r="B97" s="131" t="s">
        <v>124</v>
      </c>
      <c r="C97" s="75"/>
      <c r="D97" s="76"/>
      <c r="E97" s="77"/>
      <c r="F97" s="78"/>
    </row>
    <row r="98" spans="1:6" ht="14.25">
      <c r="A98" s="81"/>
      <c r="B98" s="131" t="s">
        <v>125</v>
      </c>
      <c r="C98" s="75"/>
      <c r="D98" s="76"/>
      <c r="E98" s="77"/>
      <c r="F98" s="78"/>
    </row>
  </sheetData>
  <sheetProtection/>
  <autoFilter ref="A8:F87">
    <sortState ref="A9:F98">
      <sortCondition sortBy="value" ref="B9:B98"/>
    </sortState>
  </autoFilter>
  <mergeCells count="5">
    <mergeCell ref="A6:F6"/>
    <mergeCell ref="D93:E93"/>
    <mergeCell ref="E1:F1"/>
    <mergeCell ref="E2:F2"/>
    <mergeCell ref="E3:F3"/>
  </mergeCells>
  <conditionalFormatting sqref="B10">
    <cfRule type="duplicateValues" priority="2" dxfId="2" stopIfTrue="1">
      <formula>AND(COUNTIF($B$10:$B$10,B10)&gt;1,NOT(ISBLANK(B10)))</formula>
    </cfRule>
  </conditionalFormatting>
  <conditionalFormatting sqref="B11:B13">
    <cfRule type="duplicateValues" priority="1" dxfId="2" stopIfTrue="1">
      <formula>AND(COUNTIF($B$11:$B$13,B11)&gt;1,NOT(ISBLANK(B11)))</formula>
    </cfRule>
  </conditionalFormatting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2016-09-09T10:11:58Z</dcterms:modified>
  <cp:category/>
  <cp:version/>
  <cp:contentType/>
  <cp:contentStatus/>
</cp:coreProperties>
</file>