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4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'[2]BoP'!#REF!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'[4]Index'!#REF!</definedName>
    <definedName name="_______PAG3">'[4]Index'!#REF!</definedName>
    <definedName name="_______PAG4">'[4]Index'!#REF!</definedName>
    <definedName name="_______PAG5">'[4]Index'!#REF!</definedName>
    <definedName name="_______PAG6">'[4]Index'!#REF!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'[2]RES'!#REF!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'[5]INT_RATES_old'!$A$1:$I$34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'[6]EU2DBase'!$C$1:$F$196</definedName>
    <definedName name="_______UKR2">'[6]EU2DBase'!$G$1:$U$196</definedName>
    <definedName name="_______UKR3">'[6]EU2DBase'!#REF!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'[2]BoP'!#REF!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'[4]Index'!#REF!</definedName>
    <definedName name="______PAG3">'[4]Index'!#REF!</definedName>
    <definedName name="______PAG4">'[4]Index'!#REF!</definedName>
    <definedName name="______PAG5">'[4]Index'!#REF!</definedName>
    <definedName name="______PAG6">'[4]Index'!#REF!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'[2]RES'!#REF!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'[5]INT_RATES_old'!$A$1:$I$34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'[6]EU2DBase'!$C$1:$F$196</definedName>
    <definedName name="______UKR2">'[6]EU2DBase'!$G$1:$U$196</definedName>
    <definedName name="______UKR3">'[6]EU2DBase'!#REF!</definedName>
    <definedName name="______WEO1">#REF!</definedName>
    <definedName name="______WEO2">#REF!</definedName>
    <definedName name="_____a47">[0]!___BOP2 '[7]LINK'!$A$1:$A$42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'[2]BoP'!#REF!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'[4]Index'!#REF!</definedName>
    <definedName name="_____PAG3">'[4]Index'!#REF!</definedName>
    <definedName name="_____PAG4">'[4]Index'!#REF!</definedName>
    <definedName name="_____PAG5">'[4]Index'!#REF!</definedName>
    <definedName name="_____PAG6">'[4]Index'!#REF!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'[2]RES'!#REF!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'[5]INT_RATES_old'!$A$1:$I$34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'[6]EU2DBase'!$C$1:$F$196</definedName>
    <definedName name="_____UKR2">'[6]EU2DBase'!$G$1:$U$196</definedName>
    <definedName name="_____UKR3">'[6]EU2DBase'!#REF!</definedName>
    <definedName name="_____WEO1">#REF!</definedName>
    <definedName name="_____WEO2">#REF!</definedName>
    <definedName name="____a47">[0]!___BOP2 '[7]LINK'!$A$1:$A$42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'[7]LINK'!$A$1:$A$42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'[7]LINK'!$A$1:$A$42</definedName>
    <definedName name="a_11">___BOP2 '[7]LINK'!$A$1:$A$42</definedName>
    <definedName name="a_14">#REF!</definedName>
    <definedName name="a_15">___BOP2 '[7]LINK'!$A$1:$A$42</definedName>
    <definedName name="a_17">___BOP2 '[7]LINK'!$A$1:$A$42</definedName>
    <definedName name="a_2">#REF!</definedName>
    <definedName name="a_20">___BOP2 '[7]LINK'!$A$1:$A$42</definedName>
    <definedName name="a_22">___BOP2 '[7]LINK'!$A$1:$A$42</definedName>
    <definedName name="a_24">___BOP2 '[7]LINK'!$A$1:$A$42</definedName>
    <definedName name="a_25">#REF!</definedName>
    <definedName name="a_28">___BOP2 '[7]LINK'!$A$1:$A$42</definedName>
    <definedName name="a_37">___BOP2 '[7]LINK'!$A$1:$A$42</definedName>
    <definedName name="a_38">___BOP2 '[7]LINK'!$A$1:$A$42</definedName>
    <definedName name="a_46">___BOP2 '[7]LINK'!$A$1:$A$42</definedName>
    <definedName name="a_47">___BOP2 '[7]LINK'!$A$1:$A$42</definedName>
    <definedName name="a_49">___BOP2 '[7]LINK'!$A$1:$A$42</definedName>
    <definedName name="a_54">___BOP2 '[7]LINK'!$A$1:$A$42</definedName>
    <definedName name="a_55">___BOP2 '[7]LINK'!$A$1:$A$42</definedName>
    <definedName name="a_56">___BOP2 '[7]LINK'!$A$1:$A$42</definedName>
    <definedName name="a_57">___BOP2 '[7]LINK'!$A$1:$A$42</definedName>
    <definedName name="a_61">___BOP2 '[7]LINK'!$A$1:$A$42</definedName>
    <definedName name="a_64">___BOP2 '[7]LINK'!$A$1:$A$42</definedName>
    <definedName name="a_65">___BOP2 '[7]LINK'!$A$1:$A$42</definedName>
    <definedName name="a_66">___BOP2 '[7]LINK'!$A$1:$A$42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'[7]LINK'!$A$1:$A$42</definedName>
    <definedName name="CHART2_11">#REF!</definedName>
    <definedName name="chart2_15">___BOP2 '[7]LINK'!$A$1:$A$42</definedName>
    <definedName name="chart2_17">___BOP2 '[7]LINK'!$A$1:$A$42</definedName>
    <definedName name="chart2_20">___BOP2 '[7]LINK'!$A$1:$A$42</definedName>
    <definedName name="chart2_22">___BOP2 '[7]LINK'!$A$1:$A$42</definedName>
    <definedName name="chart2_24">___BOP2 '[7]LINK'!$A$1:$A$42</definedName>
    <definedName name="chart2_28">___BOP2 '[7]LINK'!$A$1:$A$42</definedName>
    <definedName name="chart2_37">___BOP2 '[7]LINK'!$A$1:$A$42</definedName>
    <definedName name="chart2_38">___BOP2 '[7]LINK'!$A$1:$A$42</definedName>
    <definedName name="chart2_46">___BOP2 '[7]LINK'!$A$1:$A$42</definedName>
    <definedName name="chart2_47">___BOP2 '[7]LINK'!$A$1:$A$42</definedName>
    <definedName name="chart2_49">___BOP2 '[7]LINK'!$A$1:$A$42</definedName>
    <definedName name="chart2_54">___BOP2 '[7]LINK'!$A$1:$A$42</definedName>
    <definedName name="chart2_55">___BOP2 '[7]LINK'!$A$1:$A$42</definedName>
    <definedName name="chart2_56">___BOP2 '[7]LINK'!$A$1:$A$42</definedName>
    <definedName name="chart2_57">___BOP2 '[7]LINK'!$A$1:$A$42</definedName>
    <definedName name="chart2_61">___BOP2 '[7]LINK'!$A$1:$A$42</definedName>
    <definedName name="chart2_64">___BOP2 '[7]LINK'!$A$1:$A$42</definedName>
    <definedName name="chart2_65">___BOP2 '[7]LINK'!$A$1:$A$42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___BOP2 '[7]LINK'!$A$1:$A$42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2'!$A$2:$L$60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'[7]LINK'!$A$1:$A$42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___BOP2 '[7]LINK'!$A$1:$A$42</definedName>
    <definedName name="xxWRS_1_15">___BOP2 '[7]LINK'!$A$1:$A$42</definedName>
    <definedName name="xxWRS_1_17">___BOP2 '[7]LINK'!$A$1:$A$42</definedName>
    <definedName name="xxWRS_1_2">#REF!</definedName>
    <definedName name="xxWRS_1_20">___BOP2 '[7]LINK'!$A$1:$A$42</definedName>
    <definedName name="xxWRS_1_22">___BOP2 '[7]LINK'!$A$1:$A$42</definedName>
    <definedName name="xxWRS_1_24">___BOP2 '[7]LINK'!$A$1:$A$42</definedName>
    <definedName name="xxWRS_1_28">___BOP2 '[7]LINK'!$A$1:$A$42</definedName>
    <definedName name="xxWRS_1_37">___BOP2 '[7]LINK'!$A$1:$A$42</definedName>
    <definedName name="xxWRS_1_38">___BOP2 '[7]LINK'!$A$1:$A$42</definedName>
    <definedName name="xxWRS_1_46">___BOP2 '[7]LINK'!$A$1:$A$42</definedName>
    <definedName name="xxWRS_1_47">___BOP2 '[7]LINK'!$A$1:$A$42</definedName>
    <definedName name="xxWRS_1_49">___BOP2 '[7]LINK'!$A$1:$A$42</definedName>
    <definedName name="xxWRS_1_54">___BOP2 '[7]LINK'!$A$1:$A$42</definedName>
    <definedName name="xxWRS_1_55">___BOP2 '[7]LINK'!$A$1:$A$42</definedName>
    <definedName name="xxWRS_1_56">___BOP2 '[7]LINK'!$A$1:$A$42</definedName>
    <definedName name="xxWRS_1_57">___BOP2 '[7]LINK'!$A$1:$A$42</definedName>
    <definedName name="xxWRS_1_61">___BOP2 '[7]LINK'!$A$1:$A$42</definedName>
    <definedName name="xxWRS_1_63">___BOP2 '[7]LINK'!$A$1:$A$42</definedName>
    <definedName name="xxWRS_1_64">___BOP2 '[7]LINK'!$A$1:$A$42</definedName>
    <definedName name="xxWRS_1_65">___BOP2 '[7]LINK'!$A$1:$A$42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<sst xmlns="http://schemas.openxmlformats.org/spreadsheetml/2006/main" count="60" uniqueCount="55">
  <si>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</si>
  <si>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</si>
  <si>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</si>
  <si>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1.01.-31.01.2021
</t>
  </si>
  <si>
    <t xml:space="preserve">
Realizări 1.01.-31.01.2022
</t>
  </si>
  <si>
    <t xml:space="preserve"> Diferenţe 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</si>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</sst>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vertical="center" wrapText="1" indent="4"/>
      <protection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18"/>
  <sheetViews>
    <sheetView showZeros="0" tabSelected="1" view="pageBreakPreview" zoomScale="75" zoomScaleNormal="75" zoomScaleSheetLayoutView="75" zoomScalePageLayoutView="0" workbookViewId="0" topLeftCell="A34">
      <selection activeCell="T48" sqref="T48"/>
    </sheetView>
  </sheetViews>
  <sheetFormatPr defaultColWidth="8.8515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9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1187100</v>
      </c>
      <c r="C10" s="18"/>
      <c r="D10" s="18"/>
      <c r="E10" s="18"/>
      <c r="F10" s="18"/>
      <c r="G10" s="18">
        <v>1314500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B13+B30+B31+B33+B34++B38+B32+B35+B36</f>
        <v>29181.426436870006</v>
      </c>
      <c r="C12" s="38">
        <f>B12/$B$10*100</f>
        <v>2.4582113079664736</v>
      </c>
      <c r="D12" s="38">
        <f>B12/B$12*100</f>
        <v>100</v>
      </c>
      <c r="E12" s="38"/>
      <c r="F12" s="38"/>
      <c r="G12" s="37">
        <f>G13+G30+G31+G33+G34+G38+G32+G35+G36</f>
        <v>36487.95153475</v>
      </c>
      <c r="H12" s="38">
        <f>G12/$G$10*100</f>
        <v>2.775804605154051</v>
      </c>
      <c r="I12" s="38">
        <f aca="true" t="shared" si="0" ref="I12:I32">G12/G$12*100</f>
        <v>100</v>
      </c>
      <c r="J12" s="38"/>
      <c r="K12" s="38">
        <f aca="true" t="shared" si="1" ref="K12:K32">G12-B12</f>
        <v>7306.525097879992</v>
      </c>
      <c r="L12" s="39">
        <f aca="true" t="shared" si="2" ref="L12:L28">G12/B12-1</f>
        <v>0.2503827259331086</v>
      </c>
    </row>
    <row r="13" spans="1:12" s="44" customFormat="1" ht="24.75" customHeight="1">
      <c r="A13" s="40" t="s">
        <v>12</v>
      </c>
      <c r="B13" s="41">
        <f>B14+B27+B28</f>
        <v>27465.190665870003</v>
      </c>
      <c r="C13" s="42">
        <f aca="true" t="shared" si="3" ref="C13:C28">B13/$B$10*100</f>
        <v>2.313637491859995</v>
      </c>
      <c r="D13" s="42">
        <f>B13/B$12*100</f>
        <v>94.11873927851731</v>
      </c>
      <c r="E13" s="42"/>
      <c r="F13" s="42"/>
      <c r="G13" s="41">
        <f>G14+G27+G28</f>
        <v>35098.91534575</v>
      </c>
      <c r="H13" s="42">
        <f aca="true" t="shared" si="4" ref="H13:H28">G13/$G$10*100</f>
        <v>2.6701342978889313</v>
      </c>
      <c r="I13" s="42">
        <f t="shared" si="0"/>
        <v>96.1931647829637</v>
      </c>
      <c r="J13" s="42"/>
      <c r="K13" s="42">
        <f t="shared" si="1"/>
        <v>7633.724679879997</v>
      </c>
      <c r="L13" s="43">
        <f t="shared" si="2"/>
        <v>0.2779418054201295</v>
      </c>
    </row>
    <row r="14" spans="1:12" s="44" customFormat="1" ht="25.5" customHeight="1">
      <c r="A14" s="45" t="s">
        <v>13</v>
      </c>
      <c r="B14" s="41">
        <f>B15+B19+B20+B25+B26</f>
        <v>14029.574986</v>
      </c>
      <c r="C14" s="42">
        <f t="shared" si="3"/>
        <v>1.1818359856793867</v>
      </c>
      <c r="D14" s="42">
        <f aca="true" t="shared" si="5" ref="D14:D34">B14/B$12*100</f>
        <v>48.07707058580927</v>
      </c>
      <c r="E14" s="42"/>
      <c r="F14" s="42"/>
      <c r="G14" s="41">
        <f>G15+G19+G20+G25+G26</f>
        <v>19044.055386</v>
      </c>
      <c r="H14" s="42">
        <f t="shared" si="4"/>
        <v>1.4487680019779383</v>
      </c>
      <c r="I14" s="42">
        <f t="shared" si="0"/>
        <v>52.192722761821884</v>
      </c>
      <c r="J14" s="42"/>
      <c r="K14" s="42">
        <f t="shared" si="1"/>
        <v>5014.4804</v>
      </c>
      <c r="L14" s="43">
        <f t="shared" si="2"/>
        <v>0.3574221175626424</v>
      </c>
    </row>
    <row r="15" spans="1:12" s="44" customFormat="1" ht="40.5" customHeight="1">
      <c r="A15" s="46" t="s">
        <v>14</v>
      </c>
      <c r="B15" s="41">
        <f>B16+B17+B18</f>
        <v>3417.593856</v>
      </c>
      <c r="C15" s="42">
        <f t="shared" si="3"/>
        <v>0.28789435228708615</v>
      </c>
      <c r="D15" s="42">
        <f t="shared" si="5"/>
        <v>11.711538033939133</v>
      </c>
      <c r="E15" s="42"/>
      <c r="F15" s="42"/>
      <c r="G15" s="41">
        <f>G16+G17+G18</f>
        <v>3115.157119</v>
      </c>
      <c r="H15" s="42">
        <f t="shared" si="4"/>
        <v>0.23698418554583492</v>
      </c>
      <c r="I15" s="42">
        <f t="shared" si="0"/>
        <v>8.53749522231529</v>
      </c>
      <c r="J15" s="42"/>
      <c r="K15" s="42">
        <f t="shared" si="1"/>
        <v>-302.436737</v>
      </c>
      <c r="L15" s="43">
        <f t="shared" si="2"/>
        <v>-0.08849405451412418</v>
      </c>
    </row>
    <row r="16" spans="1:12" ht="25.5" customHeight="1">
      <c r="A16" s="47" t="s">
        <v>15</v>
      </c>
      <c r="B16" s="48">
        <v>334.026983</v>
      </c>
      <c r="C16" s="48">
        <f t="shared" si="3"/>
        <v>0.028138066127537692</v>
      </c>
      <c r="D16" s="48">
        <f t="shared" si="5"/>
        <v>1.1446561178995869</v>
      </c>
      <c r="E16" s="48"/>
      <c r="F16" s="48"/>
      <c r="G16" s="48">
        <v>280.23900000000003</v>
      </c>
      <c r="H16" s="48">
        <f t="shared" si="4"/>
        <v>0.02131905667554203</v>
      </c>
      <c r="I16" s="48">
        <f t="shared" si="0"/>
        <v>0.7680316055372663</v>
      </c>
      <c r="J16" s="48"/>
      <c r="K16" s="48">
        <f t="shared" si="1"/>
        <v>-53.78798299999994</v>
      </c>
      <c r="L16" s="49">
        <f t="shared" si="2"/>
        <v>-0.16102885616279672</v>
      </c>
    </row>
    <row r="17" spans="1:12" ht="18" customHeight="1">
      <c r="A17" s="47" t="s">
        <v>16</v>
      </c>
      <c r="B17" s="48">
        <v>2436.2158729999996</v>
      </c>
      <c r="C17" s="48">
        <f t="shared" si="3"/>
        <v>0.20522414901861674</v>
      </c>
      <c r="D17" s="48">
        <f t="shared" si="5"/>
        <v>8.348515375937557</v>
      </c>
      <c r="E17" s="48"/>
      <c r="F17" s="48"/>
      <c r="G17" s="48">
        <v>2664.289119</v>
      </c>
      <c r="H17" s="48">
        <f t="shared" si="4"/>
        <v>0.20268460395587673</v>
      </c>
      <c r="I17" s="48">
        <f t="shared" si="0"/>
        <v>7.301832541798389</v>
      </c>
      <c r="J17" s="48"/>
      <c r="K17" s="48">
        <f t="shared" si="1"/>
        <v>228.07324600000038</v>
      </c>
      <c r="L17" s="49">
        <f t="shared" si="2"/>
        <v>0.09361783105006483</v>
      </c>
    </row>
    <row r="18" spans="1:12" ht="31.5" customHeight="1">
      <c r="A18" s="50" t="s">
        <v>17</v>
      </c>
      <c r="B18" s="48">
        <v>647.351</v>
      </c>
      <c r="C18" s="48">
        <f t="shared" si="3"/>
        <v>0.05453213714093168</v>
      </c>
      <c r="D18" s="48">
        <f t="shared" si="5"/>
        <v>2.218366540101988</v>
      </c>
      <c r="E18" s="48"/>
      <c r="F18" s="48"/>
      <c r="G18" s="48">
        <v>170.629</v>
      </c>
      <c r="H18" s="48">
        <f t="shared" si="4"/>
        <v>0.012980524914416128</v>
      </c>
      <c r="I18" s="48">
        <f t="shared" si="0"/>
        <v>0.46763107497963596</v>
      </c>
      <c r="J18" s="48"/>
      <c r="K18" s="48">
        <f t="shared" si="1"/>
        <v>-476.722</v>
      </c>
      <c r="L18" s="49">
        <f t="shared" si="2"/>
        <v>-0.7364196548703872</v>
      </c>
    </row>
    <row r="19" spans="1:12" ht="24" customHeight="1">
      <c r="A19" s="46" t="s">
        <v>18</v>
      </c>
      <c r="B19" s="42">
        <v>423.819212</v>
      </c>
      <c r="C19" s="42">
        <f t="shared" si="3"/>
        <v>0.03570206486395418</v>
      </c>
      <c r="D19" s="42">
        <f t="shared" si="5"/>
        <v>1.45235947569895</v>
      </c>
      <c r="E19" s="42"/>
      <c r="F19" s="42"/>
      <c r="G19" s="42">
        <v>578.726831</v>
      </c>
      <c r="H19" s="42">
        <f t="shared" si="4"/>
        <v>0.044026385013313046</v>
      </c>
      <c r="I19" s="42">
        <f t="shared" si="0"/>
        <v>1.5860765174740994</v>
      </c>
      <c r="J19" s="42"/>
      <c r="K19" s="42">
        <f t="shared" si="1"/>
        <v>154.90761899999995</v>
      </c>
      <c r="L19" s="43">
        <f t="shared" si="2"/>
        <v>0.36550400409880424</v>
      </c>
    </row>
    <row r="20" spans="1:12" ht="23.25" customHeight="1">
      <c r="A20" s="51" t="s">
        <v>19</v>
      </c>
      <c r="B20" s="41">
        <f>B21+B22+B23+B24</f>
        <v>9909.369431000001</v>
      </c>
      <c r="C20" s="42">
        <f>B20/$B$10*100</f>
        <v>0.8347543956701206</v>
      </c>
      <c r="D20" s="42">
        <f t="shared" si="5"/>
        <v>33.957796588311254</v>
      </c>
      <c r="E20" s="42"/>
      <c r="F20" s="42"/>
      <c r="G20" s="41">
        <f>G21+G22+G23+G24</f>
        <v>14980.612436000001</v>
      </c>
      <c r="H20" s="42">
        <f t="shared" si="4"/>
        <v>1.1396433956637506</v>
      </c>
      <c r="I20" s="42">
        <f t="shared" si="0"/>
        <v>41.056326282753716</v>
      </c>
      <c r="J20" s="42"/>
      <c r="K20" s="42">
        <f t="shared" si="1"/>
        <v>5071.243005</v>
      </c>
      <c r="L20" s="43">
        <f t="shared" si="2"/>
        <v>0.5117624325454417</v>
      </c>
    </row>
    <row r="21" spans="1:12" ht="20.25" customHeight="1">
      <c r="A21" s="47" t="s">
        <v>20</v>
      </c>
      <c r="B21" s="34">
        <v>6051.07</v>
      </c>
      <c r="C21" s="48">
        <f t="shared" si="3"/>
        <v>0.5097354898492124</v>
      </c>
      <c r="D21" s="48">
        <f t="shared" si="5"/>
        <v>20.736032260419673</v>
      </c>
      <c r="E21" s="48"/>
      <c r="F21" s="48"/>
      <c r="G21" s="48">
        <v>9562.393</v>
      </c>
      <c r="H21" s="48">
        <f t="shared" si="4"/>
        <v>0.7274547736782047</v>
      </c>
      <c r="I21" s="48">
        <f>G21/G$12*100</f>
        <v>26.206987780317213</v>
      </c>
      <c r="J21" s="48"/>
      <c r="K21" s="48">
        <f t="shared" si="1"/>
        <v>3511.3230000000003</v>
      </c>
      <c r="L21" s="49">
        <f t="shared" si="2"/>
        <v>0.580281338672334</v>
      </c>
    </row>
    <row r="22" spans="1:12" ht="18" customHeight="1">
      <c r="A22" s="47" t="s">
        <v>21</v>
      </c>
      <c r="B22" s="34">
        <v>3377.486987</v>
      </c>
      <c r="C22" s="48">
        <f t="shared" si="3"/>
        <v>0.28451579369893015</v>
      </c>
      <c r="D22" s="48">
        <f t="shared" si="5"/>
        <v>11.574098320062344</v>
      </c>
      <c r="E22" s="48"/>
      <c r="F22" s="48"/>
      <c r="G22" s="48">
        <v>3815.434</v>
      </c>
      <c r="H22" s="48">
        <f t="shared" si="4"/>
        <v>0.29025743628756184</v>
      </c>
      <c r="I22" s="48">
        <f t="shared" si="0"/>
        <v>10.456695537885427</v>
      </c>
      <c r="J22" s="48"/>
      <c r="K22" s="48">
        <f t="shared" si="1"/>
        <v>437.94701299999997</v>
      </c>
      <c r="L22" s="49">
        <f t="shared" si="2"/>
        <v>0.1296665286011951</v>
      </c>
    </row>
    <row r="23" spans="1:12" s="53" customFormat="1" ht="23.25" customHeight="1">
      <c r="A23" s="52" t="s">
        <v>22</v>
      </c>
      <c r="B23" s="34">
        <v>81.17399999999999</v>
      </c>
      <c r="C23" s="48">
        <f t="shared" si="3"/>
        <v>0.0068380085923679555</v>
      </c>
      <c r="D23" s="48">
        <f t="shared" si="5"/>
        <v>0.27817008937383086</v>
      </c>
      <c r="E23" s="48"/>
      <c r="F23" s="48"/>
      <c r="G23" s="48">
        <v>1121.971436</v>
      </c>
      <c r="H23" s="48">
        <f t="shared" si="4"/>
        <v>0.0853534755420312</v>
      </c>
      <c r="I23" s="48">
        <f t="shared" si="0"/>
        <v>3.074909357220202</v>
      </c>
      <c r="J23" s="48"/>
      <c r="K23" s="48">
        <f t="shared" si="1"/>
        <v>1040.797436</v>
      </c>
      <c r="L23" s="49">
        <f t="shared" si="2"/>
        <v>12.821807918791734</v>
      </c>
    </row>
    <row r="24" spans="1:12" ht="49.5" customHeight="1">
      <c r="A24" s="52" t="s">
        <v>23</v>
      </c>
      <c r="B24" s="34">
        <v>399.63844400000005</v>
      </c>
      <c r="C24" s="48">
        <f t="shared" si="3"/>
        <v>0.03366510352960998</v>
      </c>
      <c r="D24" s="48">
        <f t="shared" si="5"/>
        <v>1.369495918455401</v>
      </c>
      <c r="E24" s="48"/>
      <c r="F24" s="48"/>
      <c r="G24" s="48">
        <v>480.81399999999996</v>
      </c>
      <c r="H24" s="48">
        <f t="shared" si="4"/>
        <v>0.03657771015595283</v>
      </c>
      <c r="I24" s="48">
        <f t="shared" si="0"/>
        <v>1.317733607330868</v>
      </c>
      <c r="J24" s="48"/>
      <c r="K24" s="48">
        <f t="shared" si="1"/>
        <v>81.17555599999992</v>
      </c>
      <c r="L24" s="49">
        <f t="shared" si="2"/>
        <v>0.20312249038783636</v>
      </c>
    </row>
    <row r="25" spans="1:12" s="44" customFormat="1" ht="35.25" customHeight="1">
      <c r="A25" s="51" t="s">
        <v>24</v>
      </c>
      <c r="B25" s="54">
        <v>101.64497</v>
      </c>
      <c r="C25" s="42">
        <f t="shared" si="3"/>
        <v>0.008562460618313538</v>
      </c>
      <c r="D25" s="42">
        <f t="shared" si="5"/>
        <v>0.3483207725293857</v>
      </c>
      <c r="E25" s="42"/>
      <c r="F25" s="42"/>
      <c r="G25" s="42">
        <v>164.867</v>
      </c>
      <c r="H25" s="42">
        <f t="shared" si="4"/>
        <v>0.012542183339672879</v>
      </c>
      <c r="I25" s="42">
        <f t="shared" si="0"/>
        <v>0.4518395609109099</v>
      </c>
      <c r="J25" s="42"/>
      <c r="K25" s="42">
        <f t="shared" si="1"/>
        <v>63.22202999999999</v>
      </c>
      <c r="L25" s="43">
        <f t="shared" si="2"/>
        <v>0.6219887713086047</v>
      </c>
    </row>
    <row r="26" spans="1:12" s="44" customFormat="1" ht="17.25" customHeight="1">
      <c r="A26" s="55" t="s">
        <v>25</v>
      </c>
      <c r="B26" s="54">
        <v>177.147517</v>
      </c>
      <c r="C26" s="42">
        <f t="shared" si="3"/>
        <v>0.014922712239912391</v>
      </c>
      <c r="D26" s="42">
        <f t="shared" si="5"/>
        <v>0.6070557153305519</v>
      </c>
      <c r="E26" s="42"/>
      <c r="F26" s="42"/>
      <c r="G26" s="42">
        <v>204.692</v>
      </c>
      <c r="H26" s="42">
        <f t="shared" si="4"/>
        <v>0.01557185241536706</v>
      </c>
      <c r="I26" s="42">
        <f t="shared" si="0"/>
        <v>0.5609851783678721</v>
      </c>
      <c r="J26" s="42"/>
      <c r="K26" s="42">
        <f t="shared" si="1"/>
        <v>27.544483000000014</v>
      </c>
      <c r="L26" s="43">
        <f t="shared" si="2"/>
        <v>0.15548895895616766</v>
      </c>
    </row>
    <row r="27" spans="1:12" s="44" customFormat="1" ht="18" customHeight="1">
      <c r="A27" s="56" t="s">
        <v>26</v>
      </c>
      <c r="B27" s="54">
        <v>10346.083275000003</v>
      </c>
      <c r="C27" s="42">
        <f>B27/$B$10*100</f>
        <v>0.8715426901693204</v>
      </c>
      <c r="D27" s="42">
        <f t="shared" si="5"/>
        <v>35.45434386966082</v>
      </c>
      <c r="E27" s="42"/>
      <c r="F27" s="42"/>
      <c r="G27" s="42">
        <v>11403.92429</v>
      </c>
      <c r="H27" s="42">
        <f t="shared" si="4"/>
        <v>0.8675484435146443</v>
      </c>
      <c r="I27" s="42">
        <f>G27/G$12*100</f>
        <v>31.253944960816053</v>
      </c>
      <c r="J27" s="42"/>
      <c r="K27" s="42">
        <f t="shared" si="1"/>
        <v>1057.8410149999982</v>
      </c>
      <c r="L27" s="43">
        <f t="shared" si="2"/>
        <v>0.10224555388570433</v>
      </c>
    </row>
    <row r="28" spans="1:12" s="44" customFormat="1" ht="16.5" customHeight="1">
      <c r="A28" s="58" t="s">
        <v>27</v>
      </c>
      <c r="B28" s="54">
        <v>3089.5324048700004</v>
      </c>
      <c r="C28" s="42">
        <f t="shared" si="3"/>
        <v>0.26025881601128803</v>
      </c>
      <c r="D28" s="42">
        <f t="shared" si="5"/>
        <v>10.587324823047215</v>
      </c>
      <c r="E28" s="42"/>
      <c r="F28" s="42"/>
      <c r="G28" s="42">
        <v>4650.935669749999</v>
      </c>
      <c r="H28" s="42">
        <f t="shared" si="4"/>
        <v>0.35381785239634833</v>
      </c>
      <c r="I28" s="42">
        <f>G28/G$12*100</f>
        <v>12.746497060325765</v>
      </c>
      <c r="J28" s="42"/>
      <c r="K28" s="42">
        <f t="shared" si="1"/>
        <v>1561.4032648799985</v>
      </c>
      <c r="L28" s="43">
        <f t="shared" si="2"/>
        <v>0.5053849774868111</v>
      </c>
    </row>
    <row r="29" spans="1:12" s="44" customFormat="1" ht="16.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98.473</v>
      </c>
      <c r="C30" s="42">
        <f>B30/$B$10*100</f>
        <v>0.008295257349844157</v>
      </c>
      <c r="D30" s="42">
        <f t="shared" si="5"/>
        <v>0.3374509474820662</v>
      </c>
      <c r="E30" s="42"/>
      <c r="F30" s="42"/>
      <c r="G30" s="42">
        <v>52.05</v>
      </c>
      <c r="H30" s="42">
        <f>G30/$G$10*100</f>
        <v>0.0039596804868771394</v>
      </c>
      <c r="I30" s="42">
        <f t="shared" si="0"/>
        <v>0.14264982771211254</v>
      </c>
      <c r="J30" s="42"/>
      <c r="K30" s="42">
        <f t="shared" si="1"/>
        <v>-46.423</v>
      </c>
      <c r="L30" s="43">
        <f>G30/B30-1</f>
        <v>-0.47142871650096985</v>
      </c>
    </row>
    <row r="31" spans="1:12" s="44" customFormat="1" ht="18" customHeight="1">
      <c r="A31" s="60" t="s">
        <v>29</v>
      </c>
      <c r="B31" s="54">
        <v>0.051823</v>
      </c>
      <c r="C31" s="42">
        <f>B31/$B$10*100</f>
        <v>4.365512593715778E-06</v>
      </c>
      <c r="D31" s="42">
        <f t="shared" si="5"/>
        <v>0.0001775889883659797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 t="shared" si="1"/>
        <v>-0.051823</v>
      </c>
      <c r="L31" s="43">
        <f>G31/B31-1</f>
        <v>-1</v>
      </c>
    </row>
    <row r="32" spans="1:12" s="44" customFormat="1" ht="34.5" customHeight="1">
      <c r="A32" s="61" t="s">
        <v>30</v>
      </c>
      <c r="B32" s="54">
        <v>0.15180700000000003</v>
      </c>
      <c r="C32" s="42">
        <f>B32/$B$10*100</f>
        <v>1.2788054923763796E-05</v>
      </c>
      <c r="D32" s="42">
        <f t="shared" si="5"/>
        <v>0.0005202178869782584</v>
      </c>
      <c r="E32" s="42"/>
      <c r="F32" s="42"/>
      <c r="G32" s="42">
        <v>0.357776</v>
      </c>
      <c r="H32" s="42">
        <f>G32/$G$10*100</f>
        <v>2.721764929631038E-05</v>
      </c>
      <c r="I32" s="42">
        <f t="shared" si="0"/>
        <v>0.000980531887791139</v>
      </c>
      <c r="J32" s="42"/>
      <c r="K32" s="42">
        <f t="shared" si="1"/>
        <v>0.20596899999999996</v>
      </c>
      <c r="L32" s="43">
        <f>G32/B32-1</f>
        <v>1.3567819665759808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-117.764</v>
      </c>
      <c r="C34" s="62">
        <f>B34/$B$10*100</f>
        <v>-0.00992030999915761</v>
      </c>
      <c r="D34" s="62">
        <f t="shared" si="5"/>
        <v>-0.4035580654522361</v>
      </c>
      <c r="E34" s="62"/>
      <c r="F34" s="62"/>
      <c r="G34" s="62">
        <v>39.467861</v>
      </c>
      <c r="H34" s="62">
        <f>G34/$G$10*100</f>
        <v>0.0030024998858881706</v>
      </c>
      <c r="I34" s="62">
        <f>G34/G$12*100</f>
        <v>0.10816683135092423</v>
      </c>
      <c r="J34" s="62"/>
      <c r="K34" s="62">
        <f>G34-B34</f>
        <v>157.23186099999998</v>
      </c>
      <c r="L34" s="43">
        <f>G34/B34-1</f>
        <v>-1.3351436856764376</v>
      </c>
    </row>
    <row r="35" spans="1:12" ht="18.75" customHeight="1">
      <c r="A35" s="63" t="s">
        <v>33</v>
      </c>
      <c r="B35" s="54">
        <v>29.001</v>
      </c>
      <c r="C35" s="54">
        <f>B35/$B$10*100</f>
        <v>0.0024430123831185244</v>
      </c>
      <c r="D35" s="54">
        <f>B35/B$12*100</f>
        <v>0.09938170795982049</v>
      </c>
      <c r="E35" s="41"/>
      <c r="F35" s="42"/>
      <c r="G35" s="54">
        <v>48.04548</v>
      </c>
      <c r="H35" s="54">
        <f>G35/$G$10*100</f>
        <v>0.003655038417649296</v>
      </c>
      <c r="I35" s="54">
        <f>G35/G$12*100</f>
        <v>0.13167491727849662</v>
      </c>
      <c r="J35" s="54"/>
      <c r="K35" s="54">
        <f>G35-B35</f>
        <v>19.044479999999997</v>
      </c>
      <c r="L35" s="43">
        <f>G35/B35-1</f>
        <v>0.656683562635771</v>
      </c>
    </row>
    <row r="36" spans="1:12" ht="48" customHeight="1">
      <c r="A36" s="65" t="s">
        <v>34</v>
      </c>
      <c r="B36" s="54">
        <v>1706.3221410000003</v>
      </c>
      <c r="C36" s="54">
        <f>B36/$B$10*100</f>
        <v>0.14373870280515544</v>
      </c>
      <c r="D36" s="54">
        <f>B36/B$12*100</f>
        <v>5.847288324617692</v>
      </c>
      <c r="E36" s="54"/>
      <c r="F36" s="54"/>
      <c r="G36" s="54">
        <v>1249.1150719999998</v>
      </c>
      <c r="H36" s="54">
        <f>G36/$G$10*100</f>
        <v>0.09502587082540889</v>
      </c>
      <c r="I36" s="54">
        <f>G36/G$12*100</f>
        <v>3.4233631088069747</v>
      </c>
      <c r="J36" s="54"/>
      <c r="K36" s="54">
        <f>G36-B36</f>
        <v>-457.2070690000005</v>
      </c>
      <c r="L36" s="43">
        <f>G36/B36-1</f>
        <v>-0.26794885796421275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B40+B55+B56+B57+B58</f>
        <v>32867.89524037999</v>
      </c>
      <c r="C39" s="38">
        <f>B39/$B$10*100</f>
        <v>2.7687553904793187</v>
      </c>
      <c r="D39" s="38">
        <f>B39/B$39*100</f>
        <v>100</v>
      </c>
      <c r="E39" s="38"/>
      <c r="F39" s="38"/>
      <c r="G39" s="67">
        <f>G40+G55+G56+G57+G58</f>
        <v>38166.40516038</v>
      </c>
      <c r="H39" s="38">
        <f aca="true" t="shared" si="6" ref="H39:H51">G39/$G$10*100</f>
        <v>2.903492214559148</v>
      </c>
      <c r="I39" s="38">
        <f aca="true" t="shared" si="7" ref="I39:I51">G39/G$39*100</f>
        <v>100</v>
      </c>
      <c r="J39" s="38"/>
      <c r="K39" s="38">
        <f aca="true" t="shared" si="8" ref="K39:K51">G39-B39</f>
        <v>5298.509920000011</v>
      </c>
      <c r="L39" s="39">
        <f aca="true" t="shared" si="9" ref="L39:L51">G39/B39-1</f>
        <v>0.16120624339493772</v>
      </c>
    </row>
    <row r="40" spans="1:12" s="44" customFormat="1" ht="19.5" customHeight="1">
      <c r="A40" s="68" t="s">
        <v>37</v>
      </c>
      <c r="B40" s="57">
        <f>B41+B42+B43+B44+B45+B54</f>
        <v>32000.443010379997</v>
      </c>
      <c r="C40" s="42">
        <f aca="true" t="shared" si="10" ref="C40:C56">B40/$B$10*100</f>
        <v>2.6956821674989464</v>
      </c>
      <c r="D40" s="42">
        <f aca="true" t="shared" si="11" ref="D40:D57">B40/B$39*100</f>
        <v>97.36079166720026</v>
      </c>
      <c r="E40" s="42"/>
      <c r="F40" s="42"/>
      <c r="G40" s="57">
        <f>G41+G42+G43+G44+G45+G54</f>
        <v>38160.08425538</v>
      </c>
      <c r="H40" s="42">
        <f t="shared" si="6"/>
        <v>2.903011354536326</v>
      </c>
      <c r="I40" s="42">
        <f t="shared" si="7"/>
        <v>99.98343856338201</v>
      </c>
      <c r="J40" s="42"/>
      <c r="K40" s="42">
        <f t="shared" si="8"/>
        <v>6159.641245000006</v>
      </c>
      <c r="L40" s="43">
        <f t="shared" si="9"/>
        <v>0.19248612411403188</v>
      </c>
    </row>
    <row r="41" spans="1:12" ht="19.5" customHeight="1">
      <c r="A41" s="69" t="s">
        <v>38</v>
      </c>
      <c r="B41" s="62">
        <v>9147.76707</v>
      </c>
      <c r="C41" s="62">
        <f>B41/$B$10*100</f>
        <v>0.7705978493808441</v>
      </c>
      <c r="D41" s="62">
        <f t="shared" si="11"/>
        <v>27.83192231537075</v>
      </c>
      <c r="E41" s="62"/>
      <c r="F41" s="62"/>
      <c r="G41" s="70">
        <v>9252.0108</v>
      </c>
      <c r="H41" s="62">
        <f t="shared" si="6"/>
        <v>0.703842586534804</v>
      </c>
      <c r="I41" s="62">
        <f t="shared" si="7"/>
        <v>24.2412424254312</v>
      </c>
      <c r="J41" s="62"/>
      <c r="K41" s="62">
        <f t="shared" si="8"/>
        <v>104.24373000000014</v>
      </c>
      <c r="L41" s="71">
        <f t="shared" si="9"/>
        <v>0.011395538299380892</v>
      </c>
    </row>
    <row r="42" spans="1:12" ht="19.5" customHeight="1">
      <c r="A42" s="69" t="s">
        <v>39</v>
      </c>
      <c r="B42" s="62">
        <v>3882.80124</v>
      </c>
      <c r="C42" s="62">
        <f t="shared" si="10"/>
        <v>0.3270829112964367</v>
      </c>
      <c r="D42" s="62">
        <f t="shared" si="11"/>
        <v>11.813355286680382</v>
      </c>
      <c r="E42" s="62"/>
      <c r="F42" s="62"/>
      <c r="G42" s="70">
        <v>4323.48542</v>
      </c>
      <c r="H42" s="62">
        <f t="shared" si="6"/>
        <v>0.3289072209965766</v>
      </c>
      <c r="I42" s="62">
        <f t="shared" si="7"/>
        <v>11.327987013270373</v>
      </c>
      <c r="J42" s="62"/>
      <c r="K42" s="62">
        <f t="shared" si="8"/>
        <v>440.6841800000002</v>
      </c>
      <c r="L42" s="71">
        <f t="shared" si="9"/>
        <v>0.1134964559762015</v>
      </c>
    </row>
    <row r="43" spans="1:12" ht="19.5" customHeight="1">
      <c r="A43" s="69" t="s">
        <v>40</v>
      </c>
      <c r="B43" s="62">
        <v>563.40296938</v>
      </c>
      <c r="C43" s="62">
        <f t="shared" si="10"/>
        <v>0.047460447256338974</v>
      </c>
      <c r="D43" s="62">
        <f t="shared" si="11"/>
        <v>1.7141437419693026</v>
      </c>
      <c r="E43" s="62"/>
      <c r="F43" s="62"/>
      <c r="G43" s="70">
        <v>1693.70373438</v>
      </c>
      <c r="H43" s="62">
        <f t="shared" si="6"/>
        <v>0.12884775461240017</v>
      </c>
      <c r="I43" s="62">
        <f t="shared" si="7"/>
        <v>4.437682111435031</v>
      </c>
      <c r="J43" s="62"/>
      <c r="K43" s="62">
        <f t="shared" si="8"/>
        <v>1130.300765</v>
      </c>
      <c r="L43" s="71">
        <f t="shared" si="9"/>
        <v>2.0062030667744724</v>
      </c>
    </row>
    <row r="44" spans="1:12" ht="19.5" customHeight="1">
      <c r="A44" s="69" t="s">
        <v>41</v>
      </c>
      <c r="B44" s="62">
        <v>396.316</v>
      </c>
      <c r="C44" s="62">
        <f t="shared" si="10"/>
        <v>0.03338522449667256</v>
      </c>
      <c r="D44" s="62">
        <f t="shared" si="11"/>
        <v>1.2057845417284412</v>
      </c>
      <c r="E44" s="62"/>
      <c r="F44" s="62"/>
      <c r="G44" s="70">
        <v>609.6759999999999</v>
      </c>
      <c r="H44" s="62">
        <f t="shared" si="6"/>
        <v>0.04638082921262837</v>
      </c>
      <c r="I44" s="62">
        <f t="shared" si="7"/>
        <v>1.5974153118116972</v>
      </c>
      <c r="J44" s="62"/>
      <c r="K44" s="62">
        <f t="shared" si="8"/>
        <v>213.35999999999996</v>
      </c>
      <c r="L44" s="71">
        <f t="shared" si="9"/>
        <v>0.5383582797565578</v>
      </c>
    </row>
    <row r="45" spans="1:12" s="44" customFormat="1" ht="19.5" customHeight="1">
      <c r="A45" s="69" t="s">
        <v>42</v>
      </c>
      <c r="B45" s="70">
        <f>B46+B47+B48+B49+B51+B50</f>
        <v>17995.773621</v>
      </c>
      <c r="C45" s="62">
        <f t="shared" si="10"/>
        <v>1.515944201920647</v>
      </c>
      <c r="D45" s="62">
        <f t="shared" si="11"/>
        <v>54.75182846174834</v>
      </c>
      <c r="E45" s="62"/>
      <c r="F45" s="62"/>
      <c r="G45" s="70">
        <f>G46+G47+G48+G49+G51+G50</f>
        <v>22276.299301000003</v>
      </c>
      <c r="H45" s="62">
        <f t="shared" si="6"/>
        <v>1.6946595131989353</v>
      </c>
      <c r="I45" s="62">
        <f t="shared" si="7"/>
        <v>58.36624960457295</v>
      </c>
      <c r="J45" s="62"/>
      <c r="K45" s="62">
        <f t="shared" si="8"/>
        <v>4280.5256800000025</v>
      </c>
      <c r="L45" s="71">
        <f t="shared" si="9"/>
        <v>0.23786283213770165</v>
      </c>
    </row>
    <row r="46" spans="1:12" ht="31.5" customHeight="1">
      <c r="A46" s="97" t="s">
        <v>43</v>
      </c>
      <c r="B46" s="48">
        <v>124.48790899999949</v>
      </c>
      <c r="C46" s="48">
        <f t="shared" si="10"/>
        <v>0.010486724707269775</v>
      </c>
      <c r="D46" s="48">
        <f>B46/B$39*100</f>
        <v>0.3787522994385699</v>
      </c>
      <c r="E46" s="48"/>
      <c r="F46" s="48"/>
      <c r="G46" s="73">
        <v>130.49941200000103</v>
      </c>
      <c r="H46" s="48">
        <f t="shared" si="6"/>
        <v>0.009927684442753978</v>
      </c>
      <c r="I46" s="48">
        <f t="shared" si="7"/>
        <v>0.34192219951453695</v>
      </c>
      <c r="J46" s="48"/>
      <c r="K46" s="48">
        <f t="shared" si="8"/>
        <v>6.0115030000015395</v>
      </c>
      <c r="L46" s="49">
        <f t="shared" si="9"/>
        <v>0.04828985439864342</v>
      </c>
    </row>
    <row r="47" spans="1:12" ht="15.75" customHeight="1">
      <c r="A47" s="74" t="s">
        <v>44</v>
      </c>
      <c r="B47" s="48">
        <v>1824.8397609999997</v>
      </c>
      <c r="C47" s="75">
        <f t="shared" si="10"/>
        <v>0.15372249692528006</v>
      </c>
      <c r="D47" s="75">
        <f t="shared" si="11"/>
        <v>5.5520432557485</v>
      </c>
      <c r="E47" s="75"/>
      <c r="F47" s="75"/>
      <c r="G47" s="76">
        <v>2539.910377</v>
      </c>
      <c r="H47" s="75">
        <f t="shared" si="6"/>
        <v>0.1932225467478129</v>
      </c>
      <c r="I47" s="75">
        <f t="shared" si="7"/>
        <v>6.654832610844482</v>
      </c>
      <c r="J47" s="75"/>
      <c r="K47" s="75">
        <f t="shared" si="8"/>
        <v>715.0706160000004</v>
      </c>
      <c r="L47" s="77">
        <f t="shared" si="9"/>
        <v>0.3918539212495822</v>
      </c>
    </row>
    <row r="48" spans="1:12" ht="33" customHeight="1">
      <c r="A48" s="72" t="s">
        <v>45</v>
      </c>
      <c r="B48" s="48">
        <v>10.124602999999999</v>
      </c>
      <c r="C48" s="48">
        <f t="shared" si="10"/>
        <v>0.0008528854350939263</v>
      </c>
      <c r="D48" s="48">
        <f t="shared" si="11"/>
        <v>0.030803928654249132</v>
      </c>
      <c r="E48" s="42"/>
      <c r="F48" s="42"/>
      <c r="G48" s="73">
        <v>0.03911599999999993</v>
      </c>
      <c r="H48" s="48">
        <f t="shared" si="6"/>
        <v>2.975732217573216E-06</v>
      </c>
      <c r="I48" s="48">
        <f t="shared" si="7"/>
        <v>0.0001024880384611273</v>
      </c>
      <c r="J48" s="48"/>
      <c r="K48" s="48">
        <f t="shared" si="8"/>
        <v>-10.085486999999999</v>
      </c>
      <c r="L48" s="49">
        <f t="shared" si="9"/>
        <v>-0.99613653987223</v>
      </c>
    </row>
    <row r="49" spans="1:12" ht="17.25" customHeight="1">
      <c r="A49" s="74" t="s">
        <v>46</v>
      </c>
      <c r="B49" s="48">
        <v>13823.031790000001</v>
      </c>
      <c r="C49" s="75">
        <f>B49/$B$10*100</f>
        <v>1.164437013730941</v>
      </c>
      <c r="D49" s="75">
        <f t="shared" si="11"/>
        <v>42.05633396633702</v>
      </c>
      <c r="E49" s="75"/>
      <c r="F49" s="75"/>
      <c r="G49" s="76">
        <v>17951.629133</v>
      </c>
      <c r="H49" s="75">
        <f>G49/$G$10*100</f>
        <v>1.3656621630277672</v>
      </c>
      <c r="I49" s="75">
        <f t="shared" si="7"/>
        <v>47.03515842680234</v>
      </c>
      <c r="J49" s="75"/>
      <c r="K49" s="75">
        <f t="shared" si="8"/>
        <v>4128.597342999998</v>
      </c>
      <c r="L49" s="77">
        <f t="shared" si="9"/>
        <v>0.2986752404046955</v>
      </c>
    </row>
    <row r="50" spans="1:12" ht="48" customHeight="1">
      <c r="A50" s="78" t="s">
        <v>47</v>
      </c>
      <c r="B50" s="76">
        <v>1855.855058</v>
      </c>
      <c r="C50" s="75">
        <f>B50/$B$10*100</f>
        <v>0.15633519147502317</v>
      </c>
      <c r="D50" s="75">
        <f>B50/B$39*100</f>
        <v>5.646406757801703</v>
      </c>
      <c r="E50" s="75"/>
      <c r="F50" s="75"/>
      <c r="G50" s="76">
        <v>1250.3022629999998</v>
      </c>
      <c r="H50" s="75">
        <f t="shared" si="6"/>
        <v>0.09511618585013312</v>
      </c>
      <c r="I50" s="75">
        <f t="shared" si="7"/>
        <v>3.275923571387123</v>
      </c>
      <c r="J50" s="75"/>
      <c r="K50" s="75">
        <f t="shared" si="8"/>
        <v>-605.5527950000003</v>
      </c>
      <c r="L50" s="77">
        <f t="shared" si="9"/>
        <v>-0.3262931511756023</v>
      </c>
    </row>
    <row r="51" spans="1:12" ht="19.5" customHeight="1">
      <c r="A51" s="79" t="s">
        <v>48</v>
      </c>
      <c r="B51" s="48">
        <v>357.4345</v>
      </c>
      <c r="C51" s="48">
        <f t="shared" si="10"/>
        <v>0.030109889647039003</v>
      </c>
      <c r="D51" s="48">
        <f t="shared" si="11"/>
        <v>1.0874882537682924</v>
      </c>
      <c r="E51" s="48"/>
      <c r="F51" s="48"/>
      <c r="G51" s="73">
        <v>403.91900000000004</v>
      </c>
      <c r="H51" s="48">
        <f t="shared" si="6"/>
        <v>0.03072795739825029</v>
      </c>
      <c r="I51" s="48">
        <f t="shared" si="7"/>
        <v>1.0583103079859943</v>
      </c>
      <c r="J51" s="48"/>
      <c r="K51" s="48">
        <f t="shared" si="8"/>
        <v>46.484500000000025</v>
      </c>
      <c r="L51" s="49">
        <f t="shared" si="9"/>
        <v>0.13005040084267194</v>
      </c>
    </row>
    <row r="52" spans="1:12" ht="45" customHeight="1">
      <c r="A52" s="78" t="s">
        <v>49</v>
      </c>
      <c r="B52" s="48"/>
      <c r="C52" s="48"/>
      <c r="D52" s="48"/>
      <c r="E52" s="48"/>
      <c r="F52" s="48"/>
      <c r="G52" s="73"/>
      <c r="H52" s="48"/>
      <c r="I52" s="48"/>
      <c r="J52" s="48"/>
      <c r="K52" s="48"/>
      <c r="L52" s="49"/>
    </row>
    <row r="53" spans="1:12" ht="35.25" customHeight="1">
      <c r="A53" s="80" t="s">
        <v>50</v>
      </c>
      <c r="B53" s="48"/>
      <c r="C53" s="48"/>
      <c r="D53" s="48"/>
      <c r="E53" s="48"/>
      <c r="F53" s="48"/>
      <c r="G53" s="73"/>
      <c r="H53" s="48"/>
      <c r="I53" s="48"/>
      <c r="J53" s="48"/>
      <c r="K53" s="48"/>
      <c r="L53" s="49"/>
    </row>
    <row r="54" spans="1:12" ht="38.25" customHeight="1">
      <c r="A54" s="81" t="s">
        <v>51</v>
      </c>
      <c r="B54" s="82">
        <v>14.38211</v>
      </c>
      <c r="C54" s="82">
        <f>B54/$B$10*100</f>
        <v>0.00121153314800775</v>
      </c>
      <c r="D54" s="62">
        <f t="shared" si="11"/>
        <v>0.043757319703060266</v>
      </c>
      <c r="E54" s="62"/>
      <c r="F54" s="62"/>
      <c r="G54" s="70">
        <v>4.909</v>
      </c>
      <c r="H54" s="62">
        <f>G54/$G$10*100</f>
        <v>0.0003734499809813617</v>
      </c>
      <c r="I54" s="62">
        <f>G54/G$39*100</f>
        <v>0.01286209686076477</v>
      </c>
      <c r="J54" s="62"/>
      <c r="K54" s="62">
        <f aca="true" t="shared" si="12" ref="K54:K59">G54-B54</f>
        <v>-9.473110000000002</v>
      </c>
      <c r="L54" s="83">
        <f>G54/B54-1</f>
        <v>-0.6586731710437481</v>
      </c>
    </row>
    <row r="55" spans="1:12" s="44" customFormat="1" ht="19.5" customHeight="1">
      <c r="A55" s="68" t="s">
        <v>52</v>
      </c>
      <c r="B55" s="84">
        <v>1009.80123</v>
      </c>
      <c r="C55" s="62">
        <f>B55/$B$10*100</f>
        <v>0.08506454637351529</v>
      </c>
      <c r="D55" s="62">
        <f t="shared" si="11"/>
        <v>3.0723026911665596</v>
      </c>
      <c r="E55" s="62"/>
      <c r="F55" s="62"/>
      <c r="G55" s="70">
        <v>616.60759</v>
      </c>
      <c r="H55" s="62">
        <f>G55/$G$10*100</f>
        <v>0.04690814682388741</v>
      </c>
      <c r="I55" s="62">
        <f>G55/G$39*100</f>
        <v>1.6155768074277308</v>
      </c>
      <c r="J55" s="62"/>
      <c r="K55" s="62">
        <f t="shared" si="12"/>
        <v>-393.1936400000001</v>
      </c>
      <c r="L55" s="71">
        <f>G55/B55-1</f>
        <v>-0.3893772638799421</v>
      </c>
    </row>
    <row r="56" spans="1:12" ht="19.5" customHeight="1">
      <c r="A56" s="68" t="s">
        <v>31</v>
      </c>
      <c r="B56" s="84">
        <v>0</v>
      </c>
      <c r="C56" s="62">
        <f t="shared" si="10"/>
        <v>0</v>
      </c>
      <c r="D56" s="62">
        <f t="shared" si="11"/>
        <v>0</v>
      </c>
      <c r="E56" s="62"/>
      <c r="F56" s="62"/>
      <c r="G56" s="70">
        <v>0</v>
      </c>
      <c r="H56" s="62">
        <f>G56/$G$10*100</f>
        <v>0</v>
      </c>
      <c r="I56" s="62">
        <f>G56/G$39*100</f>
        <v>0</v>
      </c>
      <c r="J56" s="62"/>
      <c r="K56" s="62">
        <f t="shared" si="12"/>
        <v>0</v>
      </c>
      <c r="L56" s="71"/>
    </row>
    <row r="57" spans="1:12" s="44" customFormat="1" ht="32.25" customHeight="1">
      <c r="A57" s="85" t="s">
        <v>53</v>
      </c>
      <c r="B57" s="82">
        <v>-142.349</v>
      </c>
      <c r="C57" s="62">
        <f>B57/$B$10*100</f>
        <v>-0.011991323393142952</v>
      </c>
      <c r="D57" s="62">
        <f t="shared" si="11"/>
        <v>-0.433094358366813</v>
      </c>
      <c r="E57" s="62"/>
      <c r="F57" s="62"/>
      <c r="G57" s="70">
        <v>-610.286685</v>
      </c>
      <c r="H57" s="62">
        <f>G57/$G$10*100</f>
        <v>-0.046427286801065046</v>
      </c>
      <c r="I57" s="62">
        <f>G57/G$39*100</f>
        <v>-1.5990153708097452</v>
      </c>
      <c r="J57" s="62"/>
      <c r="K57" s="62">
        <f t="shared" si="12"/>
        <v>-467.93768500000004</v>
      </c>
      <c r="L57" s="71">
        <f>G57/B57-1</f>
        <v>3.2872565666074234</v>
      </c>
    </row>
    <row r="58" spans="1:12" s="44" customFormat="1" ht="7.5" customHeight="1">
      <c r="A58" s="86"/>
      <c r="B58" s="87"/>
      <c r="C58" s="42"/>
      <c r="D58" s="42"/>
      <c r="E58" s="42"/>
      <c r="F58" s="42"/>
      <c r="G58" s="57"/>
      <c r="H58" s="42"/>
      <c r="I58" s="42"/>
      <c r="J58" s="42"/>
      <c r="K58" s="62">
        <f t="shared" si="12"/>
        <v>0</v>
      </c>
      <c r="L58" s="71"/>
    </row>
    <row r="59" spans="1:12" s="30" customFormat="1" ht="21" customHeight="1" thickBot="1">
      <c r="A59" s="88" t="s">
        <v>54</v>
      </c>
      <c r="B59" s="89">
        <f>B12-B39</f>
        <v>-3686.468803509986</v>
      </c>
      <c r="C59" s="90">
        <f>B59/$B$10*100</f>
        <v>-0.31054408251284527</v>
      </c>
      <c r="D59" s="89">
        <v>0</v>
      </c>
      <c r="E59" s="89"/>
      <c r="F59" s="91"/>
      <c r="G59" s="89">
        <f>G12-G39</f>
        <v>-1678.4536256300053</v>
      </c>
      <c r="H59" s="90">
        <f>G59/$G$10*100</f>
        <v>-0.1276876094050974</v>
      </c>
      <c r="I59" s="92">
        <v>0</v>
      </c>
      <c r="J59" s="91"/>
      <c r="K59" s="89">
        <f t="shared" si="12"/>
        <v>2008.015177879981</v>
      </c>
      <c r="L59" s="93"/>
    </row>
    <row r="60" spans="1:12" s="30" customFormat="1" ht="12.75" customHeight="1">
      <c r="A60" s="94"/>
      <c r="B60" s="62"/>
      <c r="C60" s="95"/>
      <c r="D60" s="62"/>
      <c r="E60" s="62"/>
      <c r="F60" s="75"/>
      <c r="G60" s="62"/>
      <c r="H60" s="95"/>
      <c r="I60" s="82"/>
      <c r="J60" s="75"/>
      <c r="K60" s="62"/>
      <c r="L60" s="43"/>
    </row>
    <row r="61" spans="7:11" ht="19.5" customHeight="1">
      <c r="G61" s="96"/>
      <c r="H61" s="96"/>
      <c r="I61" s="96"/>
      <c r="J61" s="96"/>
      <c r="K61" s="96"/>
    </row>
    <row r="62" spans="7:11" ht="19.5" customHeight="1">
      <c r="G62" s="96"/>
      <c r="H62" s="96"/>
      <c r="I62" s="96"/>
      <c r="J62" s="96"/>
      <c r="K62" s="96"/>
    </row>
    <row r="63" spans="7:11" ht="19.5" customHeight="1">
      <c r="G63" s="96"/>
      <c r="H63" s="96"/>
      <c r="I63" s="96"/>
      <c r="J63" s="96"/>
      <c r="K63" s="96"/>
    </row>
    <row r="64" spans="7:11" ht="19.5" customHeight="1">
      <c r="G64" s="96"/>
      <c r="H64" s="96"/>
      <c r="I64" s="96"/>
      <c r="J64" s="96"/>
      <c r="K64" s="96"/>
    </row>
    <row r="65" spans="7:11" ht="19.5" customHeight="1">
      <c r="G65" s="96"/>
      <c r="H65" s="96"/>
      <c r="I65" s="96"/>
      <c r="J65" s="96"/>
      <c r="K65" s="96"/>
    </row>
    <row r="66" spans="7:11" ht="19.5" customHeight="1">
      <c r="G66" s="96"/>
      <c r="H66" s="96"/>
      <c r="I66" s="96"/>
      <c r="J66" s="96"/>
      <c r="K66" s="96"/>
    </row>
    <row r="67" spans="7:11" ht="19.5" customHeight="1">
      <c r="G67" s="96"/>
      <c r="H67" s="96"/>
      <c r="I67" s="96"/>
      <c r="J67" s="96"/>
      <c r="K67" s="96"/>
    </row>
    <row r="68" spans="7:11" ht="19.5" customHeight="1">
      <c r="G68" s="96"/>
      <c r="H68" s="96"/>
      <c r="I68" s="96"/>
      <c r="J68" s="96"/>
      <c r="K68" s="96"/>
    </row>
    <row r="69" spans="7:11" ht="19.5" customHeight="1">
      <c r="G69" s="96"/>
      <c r="H69" s="96"/>
      <c r="I69" s="96"/>
      <c r="J69" s="96"/>
      <c r="K69" s="96"/>
    </row>
    <row r="70" spans="7:11" ht="19.5" customHeight="1">
      <c r="G70" s="96"/>
      <c r="H70" s="96"/>
      <c r="I70" s="96"/>
      <c r="J70" s="96"/>
      <c r="K70" s="96"/>
    </row>
    <row r="71" spans="7:11" ht="19.5" customHeight="1">
      <c r="G71" s="96"/>
      <c r="H71" s="96"/>
      <c r="I71" s="96"/>
      <c r="J71" s="96"/>
      <c r="K71" s="96"/>
    </row>
    <row r="72" spans="7:11" ht="19.5" customHeight="1">
      <c r="G72" s="96"/>
      <c r="H72" s="96"/>
      <c r="I72" s="96"/>
      <c r="J72" s="96"/>
      <c r="K72" s="96"/>
    </row>
    <row r="73" spans="7:11" ht="19.5" customHeight="1">
      <c r="G73" s="96"/>
      <c r="H73" s="96"/>
      <c r="I73" s="96"/>
      <c r="J73" s="96"/>
      <c r="K73" s="96"/>
    </row>
    <row r="74" spans="7:11" ht="19.5" customHeight="1">
      <c r="G74" s="96"/>
      <c r="H74" s="96"/>
      <c r="I74" s="96"/>
      <c r="J74" s="96"/>
      <c r="K74" s="96"/>
    </row>
    <row r="75" spans="7:11" ht="19.5" customHeight="1">
      <c r="G75" s="96"/>
      <c r="H75" s="96"/>
      <c r="I75" s="96"/>
      <c r="J75" s="96"/>
      <c r="K75" s="96"/>
    </row>
    <row r="76" spans="7:11" ht="19.5" customHeight="1">
      <c r="G76" s="96"/>
      <c r="H76" s="96"/>
      <c r="I76" s="96"/>
      <c r="J76" s="96"/>
      <c r="K76" s="96"/>
    </row>
    <row r="77" spans="7:11" ht="19.5" customHeight="1">
      <c r="G77" s="96"/>
      <c r="H77" s="96"/>
      <c r="I77" s="96"/>
      <c r="J77" s="96"/>
      <c r="K77" s="96"/>
    </row>
    <row r="78" spans="7:11" ht="19.5" customHeight="1">
      <c r="G78" s="96"/>
      <c r="H78" s="96"/>
      <c r="I78" s="96"/>
      <c r="J78" s="96"/>
      <c r="K78" s="96"/>
    </row>
    <row r="79" spans="7:11" ht="19.5" customHeight="1">
      <c r="G79" s="96"/>
      <c r="H79" s="96"/>
      <c r="I79" s="96"/>
      <c r="J79" s="96"/>
      <c r="K79" s="96"/>
    </row>
    <row r="80" spans="7:11" ht="19.5" customHeight="1">
      <c r="G80" s="96"/>
      <c r="H80" s="96"/>
      <c r="I80" s="96"/>
      <c r="J80" s="96"/>
      <c r="K80" s="96"/>
    </row>
    <row r="81" spans="7:11" ht="19.5" customHeight="1">
      <c r="G81" s="96"/>
      <c r="H81" s="96"/>
      <c r="I81" s="96"/>
      <c r="J81" s="96"/>
      <c r="K81" s="96"/>
    </row>
    <row r="82" spans="7:11" ht="19.5" customHeight="1">
      <c r="G82" s="96"/>
      <c r="H82" s="96"/>
      <c r="I82" s="96"/>
      <c r="J82" s="96"/>
      <c r="K82" s="96"/>
    </row>
    <row r="83" spans="7:11" ht="19.5" customHeight="1">
      <c r="G83" s="96"/>
      <c r="H83" s="96"/>
      <c r="I83" s="96"/>
      <c r="J83" s="96"/>
      <c r="K83" s="96"/>
    </row>
    <row r="84" spans="7:11" ht="19.5" customHeight="1">
      <c r="G84" s="96"/>
      <c r="H84" s="96"/>
      <c r="I84" s="96"/>
      <c r="J84" s="96"/>
      <c r="K84" s="96"/>
    </row>
    <row r="85" spans="7:11" ht="19.5" customHeight="1">
      <c r="G85" s="96"/>
      <c r="H85" s="96"/>
      <c r="I85" s="96"/>
      <c r="J85" s="96"/>
      <c r="K85" s="96"/>
    </row>
    <row r="86" spans="7:11" ht="19.5" customHeight="1">
      <c r="G86" s="96"/>
      <c r="H86" s="96"/>
      <c r="I86" s="96"/>
      <c r="J86" s="96"/>
      <c r="K86" s="96"/>
    </row>
    <row r="87" spans="7:11" ht="19.5" customHeight="1">
      <c r="G87" s="96"/>
      <c r="H87" s="96"/>
      <c r="I87" s="96"/>
      <c r="J87" s="96"/>
      <c r="K87" s="96"/>
    </row>
    <row r="88" spans="7:11" ht="19.5" customHeight="1">
      <c r="G88" s="96"/>
      <c r="H88" s="96"/>
      <c r="I88" s="96"/>
      <c r="J88" s="96"/>
      <c r="K88" s="96"/>
    </row>
    <row r="89" spans="7:11" ht="19.5" customHeight="1">
      <c r="G89" s="96"/>
      <c r="H89" s="96"/>
      <c r="I89" s="96"/>
      <c r="J89" s="96"/>
      <c r="K89" s="96"/>
    </row>
    <row r="90" spans="7:11" ht="19.5" customHeight="1">
      <c r="G90" s="96"/>
      <c r="H90" s="96"/>
      <c r="I90" s="96"/>
      <c r="J90" s="96"/>
      <c r="K90" s="96"/>
    </row>
    <row r="91" spans="7:11" ht="19.5" customHeight="1">
      <c r="G91" s="96"/>
      <c r="H91" s="96"/>
      <c r="I91" s="96"/>
      <c r="J91" s="96"/>
      <c r="K91" s="96"/>
    </row>
    <row r="92" spans="7:11" ht="19.5" customHeight="1">
      <c r="G92" s="96"/>
      <c r="H92" s="96"/>
      <c r="I92" s="96"/>
      <c r="J92" s="96"/>
      <c r="K92" s="96"/>
    </row>
    <row r="93" spans="7:11" ht="19.5" customHeight="1">
      <c r="G93" s="96"/>
      <c r="H93" s="96"/>
      <c r="I93" s="96"/>
      <c r="J93" s="96"/>
      <c r="K93" s="96"/>
    </row>
    <row r="94" spans="7:11" ht="19.5" customHeight="1">
      <c r="G94" s="96"/>
      <c r="H94" s="96"/>
      <c r="I94" s="96"/>
      <c r="J94" s="96"/>
      <c r="K94" s="96"/>
    </row>
    <row r="95" spans="7:11" ht="19.5" customHeight="1">
      <c r="G95" s="96"/>
      <c r="H95" s="96"/>
      <c r="I95" s="96"/>
      <c r="J95" s="96"/>
      <c r="K95" s="96"/>
    </row>
    <row r="96" spans="7:11" ht="19.5" customHeight="1">
      <c r="G96" s="96"/>
      <c r="H96" s="96"/>
      <c r="I96" s="96"/>
      <c r="J96" s="96"/>
      <c r="K96" s="96"/>
    </row>
    <row r="97" spans="7:11" ht="19.5" customHeight="1">
      <c r="G97" s="96"/>
      <c r="H97" s="96"/>
      <c r="I97" s="96"/>
      <c r="J97" s="96"/>
      <c r="K97" s="96"/>
    </row>
    <row r="98" spans="7:11" ht="19.5" customHeight="1">
      <c r="G98" s="96"/>
      <c r="H98" s="96"/>
      <c r="I98" s="96"/>
      <c r="J98" s="96"/>
      <c r="K98" s="96"/>
    </row>
    <row r="99" spans="7:11" ht="19.5" customHeight="1">
      <c r="G99" s="96"/>
      <c r="H99" s="96"/>
      <c r="I99" s="96"/>
      <c r="J99" s="96"/>
      <c r="K99" s="96"/>
    </row>
    <row r="100" spans="7:11" ht="19.5" customHeight="1">
      <c r="G100" s="96"/>
      <c r="H100" s="96"/>
      <c r="I100" s="96"/>
      <c r="J100" s="96"/>
      <c r="K100" s="96"/>
    </row>
    <row r="101" spans="7:11" ht="19.5" customHeight="1">
      <c r="G101" s="96"/>
      <c r="H101" s="96"/>
      <c r="I101" s="96"/>
      <c r="J101" s="96"/>
      <c r="K101" s="96"/>
    </row>
    <row r="102" spans="7:11" ht="19.5" customHeight="1">
      <c r="G102" s="96"/>
      <c r="H102" s="96"/>
      <c r="I102" s="96"/>
      <c r="J102" s="96"/>
      <c r="K102" s="96"/>
    </row>
    <row r="103" spans="7:11" ht="19.5" customHeight="1">
      <c r="G103" s="96"/>
      <c r="H103" s="96"/>
      <c r="I103" s="96"/>
      <c r="J103" s="96"/>
      <c r="K103" s="96"/>
    </row>
    <row r="104" spans="7:11" ht="19.5" customHeight="1">
      <c r="G104" s="96"/>
      <c r="H104" s="96"/>
      <c r="I104" s="96"/>
      <c r="J104" s="96"/>
      <c r="K104" s="96"/>
    </row>
    <row r="105" spans="7:11" ht="19.5" customHeight="1">
      <c r="G105" s="96"/>
      <c r="H105" s="96"/>
      <c r="I105" s="96"/>
      <c r="J105" s="96"/>
      <c r="K105" s="96"/>
    </row>
    <row r="106" spans="7:11" ht="19.5" customHeight="1">
      <c r="G106" s="96"/>
      <c r="H106" s="96"/>
      <c r="I106" s="96"/>
      <c r="J106" s="96"/>
      <c r="K106" s="96"/>
    </row>
    <row r="107" spans="7:11" ht="19.5" customHeight="1">
      <c r="G107" s="96"/>
      <c r="H107" s="96"/>
      <c r="I107" s="96"/>
      <c r="J107" s="96"/>
      <c r="K107" s="96"/>
    </row>
    <row r="108" spans="7:11" ht="19.5" customHeight="1">
      <c r="G108" s="96"/>
      <c r="H108" s="96"/>
      <c r="I108" s="96"/>
      <c r="J108" s="96"/>
      <c r="K108" s="96"/>
    </row>
    <row r="109" spans="7:11" ht="19.5" customHeight="1">
      <c r="G109" s="96"/>
      <c r="H109" s="96"/>
      <c r="I109" s="96"/>
      <c r="J109" s="96"/>
      <c r="K109" s="96"/>
    </row>
    <row r="110" spans="7:11" ht="19.5" customHeight="1">
      <c r="G110" s="96"/>
      <c r="H110" s="96"/>
      <c r="I110" s="96"/>
      <c r="J110" s="96"/>
      <c r="K110" s="96"/>
    </row>
    <row r="111" spans="7:11" ht="19.5" customHeight="1">
      <c r="G111" s="96"/>
      <c r="H111" s="96"/>
      <c r="I111" s="96"/>
      <c r="J111" s="96"/>
      <c r="K111" s="96"/>
    </row>
    <row r="112" spans="7:11" ht="19.5" customHeight="1">
      <c r="G112" s="96"/>
      <c r="H112" s="96"/>
      <c r="I112" s="96"/>
      <c r="J112" s="96"/>
      <c r="K112" s="96"/>
    </row>
    <row r="113" spans="7:11" ht="19.5" customHeight="1">
      <c r="G113" s="96"/>
      <c r="H113" s="96"/>
      <c r="I113" s="96"/>
      <c r="J113" s="96"/>
      <c r="K113" s="96"/>
    </row>
    <row r="114" spans="7:11" ht="19.5" customHeight="1">
      <c r="G114" s="96"/>
      <c r="H114" s="96"/>
      <c r="I114" s="96"/>
      <c r="J114" s="96"/>
      <c r="K114" s="96"/>
    </row>
    <row r="115" spans="7:11" ht="19.5" customHeight="1">
      <c r="G115" s="96"/>
      <c r="H115" s="96"/>
      <c r="I115" s="96"/>
      <c r="J115" s="96"/>
      <c r="K115" s="96"/>
    </row>
    <row r="116" spans="7:11" ht="19.5" customHeight="1">
      <c r="G116" s="96"/>
      <c r="H116" s="96"/>
      <c r="I116" s="96"/>
      <c r="J116" s="96"/>
      <c r="K116" s="96"/>
    </row>
    <row r="117" spans="7:11" ht="19.5" customHeight="1">
      <c r="G117" s="96"/>
      <c r="H117" s="96"/>
      <c r="I117" s="96"/>
      <c r="J117" s="96"/>
      <c r="K117" s="96"/>
    </row>
    <row r="118" spans="7:11" ht="19.5" customHeight="1">
      <c r="G118" s="96"/>
      <c r="H118" s="96"/>
      <c r="I118" s="96"/>
      <c r="J118" s="96"/>
      <c r="K118" s="96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LILIANA PECHEANU</cp:lastModifiedBy>
  <cp:lastPrinted>2022-02-24T12:54:56Z</cp:lastPrinted>
  <dcterms:created xsi:type="dcterms:W3CDTF">2022-02-24T07:52:42Z</dcterms:created>
  <dcterms:modified xsi:type="dcterms:W3CDTF">2022-02-25T13:31:54Z</dcterms:modified>
  <cp:category/>
  <cp:version/>
  <cp:contentType/>
  <cp:contentStatus/>
</cp:coreProperties>
</file>