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956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'[3]data input'!#REF!</definedName>
    <definedName name="___bas2">'[3]data input'!#REF!</definedName>
    <definedName name="___bas3">'[3]data input'!#REF!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'[5]REER Forecast'!#REF!</definedName>
    <definedName name="___RES2">'[4]RES'!#REF!</definedName>
    <definedName name="___rge1">#REF!</definedName>
    <definedName name="___som1">'[3]data input'!#REF!</definedName>
    <definedName name="___som2">'[3]data input'!#REF!</definedName>
    <definedName name="___som3">'[3]data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'[3]data input'!#REF!</definedName>
    <definedName name="__bas2">'[3]data input'!#REF!</definedName>
    <definedName name="__bas3">'[3]data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'[3]data input'!#REF!</definedName>
    <definedName name="__som2">'[3]data input'!#REF!</definedName>
    <definedName name="__som3">'[3]data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'[3]data input'!#REF!</definedName>
    <definedName name="bas2">'[3]data input'!#REF!</definedName>
    <definedName name="bas3">'[3]data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'[3]data input'!#REF!</definedName>
    <definedName name="BasicData">#REF!</definedName>
    <definedName name="basII">'[3]data input'!#REF!</definedName>
    <definedName name="basIII">'[3]data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'[3]data input'!#REF!</definedName>
    <definedName name="fsan2">'[3]data input'!#REF!</definedName>
    <definedName name="fsan3">'[3]data input'!#REF!</definedName>
    <definedName name="fsI">'[3]data input'!#REF!</definedName>
    <definedName name="fsII">'[3]data input'!#REF!</definedName>
    <definedName name="fsIII">'[3]data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2'!$A$2:$L$58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'[3]data input'!#REF!</definedName>
    <definedName name="som2">'[3]data input'!#REF!</definedName>
    <definedName name="som3">'[3]data input'!#REF!</definedName>
    <definedName name="somI">'[3]data input'!#REF!</definedName>
    <definedName name="somII">'[3]data input'!#REF!</definedName>
    <definedName name="somIII">'[3]data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'[3]data input'!#REF!</definedName>
    <definedName name="stat2">'[3]data input'!#REF!</definedName>
    <definedName name="stat3">'[3]data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'[3]data input'!#REF!</definedName>
    <definedName name="statII">'[3]data input'!#REF!</definedName>
    <definedName name="statIII">'[3]data input'!#REF!</definedName>
    <definedName name="statt">'[3]data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<sst xmlns="http://schemas.openxmlformats.org/spreadsheetml/2006/main" count="55" uniqueCount="51">
  <si>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</si>
  <si>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</si>
  <si>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1.01.-28.02.2015</t>
  </si>
  <si>
    <t>Realizări 1.01.-29.02.2016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</si>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</sst>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55" applyNumberFormat="1" applyFont="1" applyFill="1" applyBorder="1" applyAlignment="1">
      <alignment horizontal="center"/>
      <protection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0" fillId="34" borderId="10" xfId="58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vertical="center"/>
      <protection locked="0"/>
    </xf>
    <xf numFmtId="164" fontId="18" fillId="33" borderId="0" xfId="0" applyNumberFormat="1" applyFont="1" applyFill="1" applyAlignment="1" applyProtection="1" quotePrefix="1">
      <alignment horizontal="left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0" borderId="0" xfId="0" applyNumberFormat="1" applyFont="1" applyFill="1" applyAlignment="1" applyProtection="1">
      <alignment horizontal="left" wrapText="1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  <xf numFmtId="164" fontId="21" fillId="36" borderId="1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2%20februarie%202016\bgc%20%20februarie%202016%20-in%20lucru-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februarie 2016  (in luna)"/>
      <sheetName val=" februarie 2016"/>
      <sheetName val="UAT  februarie 2016"/>
      <sheetName val="ianuarie 2016 (valori)"/>
      <sheetName val="UAT ianuarie 2016 (valori)"/>
      <sheetName val="Sinteza - An 2"/>
      <sheetName val="Sinteza-anexa trim.I"/>
      <sheetName val="progr trim. I.%.exec ."/>
      <sheetName val=" consolidari februarie"/>
      <sheetName val="2015 - 2016"/>
      <sheetName val="progr.%.exec"/>
      <sheetName val="BGC 15 martie (Liliana)"/>
      <sheetName val="Sinteza - Anexa executie progam"/>
      <sheetName val="feb 2015"/>
      <sheetName val="febr 2015 leg"/>
      <sheetName val="dob_trez"/>
      <sheetName val="SPECIAL_AND"/>
      <sheetName val="CNADN_ex"/>
      <sheetName val="UAT decembrie 2015 VAL"/>
      <sheetName val="decembrie 2015 VAL"/>
      <sheetName val="decembrie 2014 DS "/>
      <sheetName val="decembrie 2014 operativ "/>
      <sheetName val="bgc desfasurat"/>
      <sheetName val="Sinteza - An 2 operativ"/>
      <sheetName val="noiembrie 2015 VAL"/>
      <sheetName val="UAT noiembrie 2015 VAL)"/>
      <sheetName val="octombrie 2015"/>
      <sheetName val="octombrie 2015 (luna) (2)"/>
      <sheetName val="UAT octombrie 2015 (val)"/>
      <sheetName val="septembrie 2015 (VAL)"/>
      <sheetName val="UAT septembrie 2015 (val)"/>
      <sheetName val="progr trim. I-III .%.exec "/>
      <sheetName val="Sinteza-anexa trim.I-III (2)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58"/>
  <sheetViews>
    <sheetView showZeros="0" tabSelected="1" view="pageBreakPreview" zoomScale="75" zoomScaleNormal="75" zoomScaleSheetLayoutView="75" zoomScalePageLayoutView="0" workbookViewId="0" topLeftCell="A1">
      <selection activeCell="A64" sqref="A64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29" customFormat="1" ht="33" customHeight="1">
      <c r="A8" s="102"/>
      <c r="B8" s="24" t="s">
        <v>5</v>
      </c>
      <c r="C8" s="25" t="s">
        <v>6</v>
      </c>
      <c r="D8" s="25" t="s">
        <v>7</v>
      </c>
      <c r="E8" s="26"/>
      <c r="F8" s="26"/>
      <c r="G8" s="24" t="s">
        <v>5</v>
      </c>
      <c r="H8" s="25" t="s">
        <v>6</v>
      </c>
      <c r="I8" s="25" t="s">
        <v>7</v>
      </c>
      <c r="J8" s="26"/>
      <c r="K8" s="27" t="s">
        <v>5</v>
      </c>
      <c r="L8" s="28" t="s">
        <v>8</v>
      </c>
    </row>
    <row r="9" spans="1:12" s="33" customFormat="1" ht="18.75" customHeight="1">
      <c r="A9" s="30"/>
      <c r="B9" s="30"/>
      <c r="C9" s="30"/>
      <c r="D9" s="30"/>
      <c r="E9" s="30"/>
      <c r="F9" s="30"/>
      <c r="G9" s="31"/>
      <c r="H9" s="31"/>
      <c r="I9" s="31"/>
      <c r="J9" s="31"/>
      <c r="K9" s="31"/>
      <c r="L9" s="32"/>
    </row>
    <row r="10" spans="1:12" s="33" customFormat="1" ht="18" customHeight="1">
      <c r="A10" s="34" t="s">
        <v>9</v>
      </c>
      <c r="B10" s="35">
        <v>708103</v>
      </c>
      <c r="C10" s="35"/>
      <c r="D10" s="35"/>
      <c r="E10" s="35"/>
      <c r="F10" s="35"/>
      <c r="G10" s="35">
        <v>751505</v>
      </c>
      <c r="H10" s="35"/>
      <c r="I10" s="35"/>
      <c r="J10" s="35"/>
      <c r="K10" s="35"/>
      <c r="L10" s="36"/>
    </row>
    <row r="11" spans="2:12" s="33" customFormat="1" ht="8.25" customHeight="1">
      <c r="B11" s="37"/>
      <c r="G11" s="39"/>
      <c r="H11" s="39"/>
      <c r="I11" s="39"/>
      <c r="J11" s="39"/>
      <c r="K11" s="39"/>
      <c r="L11" s="40"/>
    </row>
    <row r="12" spans="1:12" s="39" customFormat="1" ht="35.25" customHeight="1">
      <c r="A12" s="41" t="s">
        <v>10</v>
      </c>
      <c r="B12" s="42">
        <f>B13+B29+B30+B32+B33++B36+B31+B34+B35</f>
        <v>33818.181835745</v>
      </c>
      <c r="C12" s="43">
        <f aca="true" t="shared" si="0" ref="C12:C33">B12/$B$10*100</f>
        <v>4.7758845585663385</v>
      </c>
      <c r="D12" s="43">
        <f aca="true" t="shared" si="1" ref="D12:D33">B12/B$12*100</f>
        <v>100</v>
      </c>
      <c r="E12" s="43"/>
      <c r="F12" s="43"/>
      <c r="G12" s="42">
        <f>G13+G29+G30+G32+G33+G36+G31+G34+G35</f>
        <v>35380.63418424333</v>
      </c>
      <c r="H12" s="43">
        <f>G12/$G$10*100</f>
        <v>4.707970563634751</v>
      </c>
      <c r="I12" s="43">
        <f aca="true" t="shared" si="2" ref="I12:I35">G12/G$12*100</f>
        <v>100</v>
      </c>
      <c r="J12" s="43"/>
      <c r="K12" s="43">
        <f>G12-B12</f>
        <v>1562.4523484983292</v>
      </c>
      <c r="L12" s="44">
        <f>G12/B12-1</f>
        <v>0.04620154791547226</v>
      </c>
    </row>
    <row r="13" spans="1:12" s="49" customFormat="1" ht="24.75" customHeight="1">
      <c r="A13" s="45" t="s">
        <v>11</v>
      </c>
      <c r="B13" s="46">
        <f>B14+B27+B28</f>
        <v>32786.960986369995</v>
      </c>
      <c r="C13" s="47">
        <f>B13/$B$10*100</f>
        <v>4.630253082725252</v>
      </c>
      <c r="D13" s="47">
        <f>B13/B$12*100</f>
        <v>96.95069103837797</v>
      </c>
      <c r="E13" s="47"/>
      <c r="F13" s="47"/>
      <c r="G13" s="46">
        <f>G14+G27+G28</f>
        <v>34728.81900391</v>
      </c>
      <c r="H13" s="47">
        <f>G13/$G$10*100</f>
        <v>4.621235920440982</v>
      </c>
      <c r="I13" s="47">
        <f t="shared" si="2"/>
        <v>98.1577063403131</v>
      </c>
      <c r="J13" s="47"/>
      <c r="K13" s="47">
        <f>G13-B13</f>
        <v>1941.8580175400057</v>
      </c>
      <c r="L13" s="48">
        <f>G13/B13-1</f>
        <v>0.05922653271668765</v>
      </c>
    </row>
    <row r="14" spans="1:12" s="49" customFormat="1" ht="25.5" customHeight="1">
      <c r="A14" s="50" t="s">
        <v>12</v>
      </c>
      <c r="B14" s="46">
        <f>B15+B19+B20+B25+B26</f>
        <v>21054.266201999995</v>
      </c>
      <c r="C14" s="47">
        <f>B14/$B$10*100</f>
        <v>2.9733338514312178</v>
      </c>
      <c r="D14" s="47">
        <f t="shared" si="1"/>
        <v>62.25723873702206</v>
      </c>
      <c r="E14" s="47"/>
      <c r="F14" s="47"/>
      <c r="G14" s="46">
        <f>G15+G19+G20+G25+G26</f>
        <v>22092.208266999998</v>
      </c>
      <c r="H14" s="47">
        <f aca="true" t="shared" si="3" ref="H14:H35">G14/$G$10*100</f>
        <v>2.9397287133152807</v>
      </c>
      <c r="I14" s="47">
        <f t="shared" si="2"/>
        <v>62.44152705673858</v>
      </c>
      <c r="J14" s="47"/>
      <c r="K14" s="47">
        <f>G14-B14</f>
        <v>1037.942065000003</v>
      </c>
      <c r="L14" s="48">
        <f>G14/B14-1</f>
        <v>0.04929842033161935</v>
      </c>
    </row>
    <row r="15" spans="1:12" s="49" customFormat="1" ht="40.5" customHeight="1">
      <c r="A15" s="51" t="s">
        <v>13</v>
      </c>
      <c r="B15" s="46">
        <f>B16+B17+B18</f>
        <v>4992.250840999999</v>
      </c>
      <c r="C15" s="47">
        <f t="shared" si="0"/>
        <v>0.7050176091613789</v>
      </c>
      <c r="D15" s="47">
        <f t="shared" si="1"/>
        <v>14.762032049053891</v>
      </c>
      <c r="E15" s="47"/>
      <c r="F15" s="47"/>
      <c r="G15" s="46">
        <f>G16+G17+G18</f>
        <v>5424.906772000001</v>
      </c>
      <c r="H15" s="47">
        <f t="shared" si="3"/>
        <v>0.7218723457595094</v>
      </c>
      <c r="I15" s="47">
        <f t="shared" si="2"/>
        <v>15.332983416153597</v>
      </c>
      <c r="J15" s="47"/>
      <c r="K15" s="47">
        <f>G15-B15</f>
        <v>432.65593100000206</v>
      </c>
      <c r="L15" s="48">
        <f>G15/B15-1</f>
        <v>0.08666550315274946</v>
      </c>
    </row>
    <row r="16" spans="1:12" ht="25.5" customHeight="1">
      <c r="A16" s="52" t="s">
        <v>14</v>
      </c>
      <c r="B16" s="53">
        <v>534.2985610000001</v>
      </c>
      <c r="C16" s="53">
        <f t="shared" si="0"/>
        <v>0.07545492124733266</v>
      </c>
      <c r="D16" s="53">
        <f t="shared" si="1"/>
        <v>1.5799150989106676</v>
      </c>
      <c r="E16" s="53"/>
      <c r="F16" s="53"/>
      <c r="G16" s="53">
        <v>744.376</v>
      </c>
      <c r="H16" s="53">
        <f t="shared" si="3"/>
        <v>0.09905137025036427</v>
      </c>
      <c r="I16" s="53">
        <f t="shared" si="2"/>
        <v>2.1039080196349498</v>
      </c>
      <c r="J16" s="53"/>
      <c r="K16" s="53">
        <f>G16-B16</f>
        <v>210.0774389999999</v>
      </c>
      <c r="L16" s="54">
        <f>G16/B16-1</f>
        <v>0.39318361368373567</v>
      </c>
    </row>
    <row r="17" spans="1:12" ht="18" customHeight="1">
      <c r="A17" s="52" t="s">
        <v>15</v>
      </c>
      <c r="B17" s="53">
        <v>4141.847736</v>
      </c>
      <c r="C17" s="53">
        <f t="shared" si="0"/>
        <v>0.584921647839368</v>
      </c>
      <c r="D17" s="53">
        <f t="shared" si="1"/>
        <v>12.247399212994257</v>
      </c>
      <c r="E17" s="53"/>
      <c r="F17" s="53"/>
      <c r="G17" s="53">
        <v>4292.430772000001</v>
      </c>
      <c r="H17" s="53">
        <f t="shared" si="3"/>
        <v>0.5711779392020013</v>
      </c>
      <c r="I17" s="53">
        <f t="shared" si="2"/>
        <v>12.132147630953497</v>
      </c>
      <c r="J17" s="53"/>
      <c r="K17" s="53">
        <f>G17-B17</f>
        <v>150.5830360000009</v>
      </c>
      <c r="L17" s="54">
        <f>G17/B17-1</f>
        <v>0.03635648763501553</v>
      </c>
    </row>
    <row r="18" spans="1:12" ht="36.75" customHeight="1">
      <c r="A18" s="55" t="s">
        <v>16</v>
      </c>
      <c r="B18" s="53">
        <v>316.104544</v>
      </c>
      <c r="C18" s="53">
        <f t="shared" si="0"/>
        <v>0.044641040074678395</v>
      </c>
      <c r="D18" s="53">
        <f t="shared" si="1"/>
        <v>0.9347177371489709</v>
      </c>
      <c r="E18" s="53"/>
      <c r="F18" s="53"/>
      <c r="G18" s="53">
        <v>388.1</v>
      </c>
      <c r="H18" s="53">
        <f t="shared" si="3"/>
        <v>0.05164303630714366</v>
      </c>
      <c r="I18" s="53">
        <f t="shared" si="2"/>
        <v>1.09692776556515</v>
      </c>
      <c r="J18" s="53"/>
      <c r="K18" s="53">
        <f>G18-B18</f>
        <v>71.99545600000005</v>
      </c>
      <c r="L18" s="54">
        <f>G18/B18-1</f>
        <v>0.22775837097741958</v>
      </c>
    </row>
    <row r="19" spans="1:12" ht="24" customHeight="1">
      <c r="A19" s="51" t="s">
        <v>17</v>
      </c>
      <c r="B19" s="47">
        <v>755.881764</v>
      </c>
      <c r="C19" s="47">
        <f t="shared" si="0"/>
        <v>0.10674743137650879</v>
      </c>
      <c r="D19" s="47">
        <f t="shared" si="1"/>
        <v>2.235134247226299</v>
      </c>
      <c r="E19" s="47"/>
      <c r="F19" s="47"/>
      <c r="G19" s="47">
        <v>773.517</v>
      </c>
      <c r="H19" s="47">
        <f t="shared" si="3"/>
        <v>0.10292905569490557</v>
      </c>
      <c r="I19" s="47">
        <f t="shared" si="2"/>
        <v>2.1862722866185473</v>
      </c>
      <c r="J19" s="47"/>
      <c r="K19" s="47">
        <f>G19-B19</f>
        <v>17.635236000000077</v>
      </c>
      <c r="L19" s="48">
        <f>G19/B19-1</f>
        <v>0.023330680590410546</v>
      </c>
    </row>
    <row r="20" spans="1:12" ht="23.25" customHeight="1">
      <c r="A20" s="56" t="s">
        <v>18</v>
      </c>
      <c r="B20" s="46">
        <f>B21+B22+B23+B24</f>
        <v>15098.223105</v>
      </c>
      <c r="C20" s="47">
        <f t="shared" si="0"/>
        <v>2.1322071937274663</v>
      </c>
      <c r="D20" s="47">
        <f t="shared" si="1"/>
        <v>44.645283351813845</v>
      </c>
      <c r="E20" s="47"/>
      <c r="F20" s="47"/>
      <c r="G20" s="46">
        <f>G21+G22+G23+G24</f>
        <v>15524.692867999998</v>
      </c>
      <c r="H20" s="47">
        <f t="shared" si="3"/>
        <v>2.0658136496763158</v>
      </c>
      <c r="I20" s="47">
        <f t="shared" si="2"/>
        <v>43.879068948158874</v>
      </c>
      <c r="J20" s="47"/>
      <c r="K20" s="47">
        <f>G20-B20</f>
        <v>426.46976299999915</v>
      </c>
      <c r="L20" s="48">
        <f>G20/B20-1</f>
        <v>0.02824635455670066</v>
      </c>
    </row>
    <row r="21" spans="1:12" ht="20.25" customHeight="1">
      <c r="A21" s="52" t="s">
        <v>19</v>
      </c>
      <c r="B21" s="38">
        <v>10024.091131</v>
      </c>
      <c r="C21" s="53">
        <f t="shared" si="0"/>
        <v>1.4156261350396764</v>
      </c>
      <c r="D21" s="53">
        <f t="shared" si="1"/>
        <v>29.64112967304699</v>
      </c>
      <c r="E21" s="53"/>
      <c r="F21" s="53"/>
      <c r="G21" s="53">
        <v>10427.381</v>
      </c>
      <c r="H21" s="53">
        <f t="shared" si="3"/>
        <v>1.387533150145375</v>
      </c>
      <c r="I21" s="53">
        <f t="shared" si="2"/>
        <v>29.472001394038905</v>
      </c>
      <c r="J21" s="53"/>
      <c r="K21" s="53">
        <f>G21-B21</f>
        <v>403.2898690000002</v>
      </c>
      <c r="L21" s="54">
        <f>G21/B21-1</f>
        <v>0.04023206330924167</v>
      </c>
    </row>
    <row r="22" spans="1:12" ht="18" customHeight="1">
      <c r="A22" s="52" t="s">
        <v>20</v>
      </c>
      <c r="B22" s="38">
        <v>3936.6111450000003</v>
      </c>
      <c r="C22" s="53">
        <f t="shared" si="0"/>
        <v>0.5559376453708007</v>
      </c>
      <c r="D22" s="53">
        <f t="shared" si="1"/>
        <v>11.6405168205675</v>
      </c>
      <c r="E22" s="53"/>
      <c r="F22" s="53"/>
      <c r="G22" s="53">
        <v>4167.133828</v>
      </c>
      <c r="H22" s="53">
        <f t="shared" si="3"/>
        <v>0.5545051367589038</v>
      </c>
      <c r="I22" s="53">
        <f t="shared" si="2"/>
        <v>11.778007726768848</v>
      </c>
      <c r="J22" s="53"/>
      <c r="K22" s="53">
        <f>G22-B22</f>
        <v>230.5226829999997</v>
      </c>
      <c r="L22" s="54">
        <f>G22/B22-1</f>
        <v>0.05855866238980534</v>
      </c>
    </row>
    <row r="23" spans="1:12" s="58" customFormat="1" ht="30" customHeight="1">
      <c r="A23" s="57" t="s">
        <v>21</v>
      </c>
      <c r="B23" s="38">
        <v>697.5104699999999</v>
      </c>
      <c r="C23" s="53">
        <f t="shared" si="0"/>
        <v>0.09850409756772673</v>
      </c>
      <c r="D23" s="53">
        <f t="shared" si="1"/>
        <v>2.0625309586062612</v>
      </c>
      <c r="E23" s="53"/>
      <c r="F23" s="53"/>
      <c r="G23" s="53">
        <v>400.90368</v>
      </c>
      <c r="H23" s="53">
        <f t="shared" si="3"/>
        <v>0.05334677480522418</v>
      </c>
      <c r="I23" s="53">
        <f t="shared" si="2"/>
        <v>1.133116150242839</v>
      </c>
      <c r="J23" s="53"/>
      <c r="K23" s="53">
        <f>G23-B23</f>
        <v>-296.60678999999993</v>
      </c>
      <c r="L23" s="54">
        <f>G23/B23-1</f>
        <v>-0.42523632656008725</v>
      </c>
    </row>
    <row r="24" spans="1:12" ht="52.5" customHeight="1">
      <c r="A24" s="57" t="s">
        <v>22</v>
      </c>
      <c r="B24" s="38">
        <v>440.01035900000005</v>
      </c>
      <c r="C24" s="53">
        <f t="shared" si="0"/>
        <v>0.06213931574926248</v>
      </c>
      <c r="D24" s="53">
        <f t="shared" si="1"/>
        <v>1.301105899593099</v>
      </c>
      <c r="E24" s="53"/>
      <c r="F24" s="53"/>
      <c r="G24" s="53">
        <v>529.27436</v>
      </c>
      <c r="H24" s="53">
        <f t="shared" si="3"/>
        <v>0.07042858796681327</v>
      </c>
      <c r="I24" s="53">
        <f t="shared" si="2"/>
        <v>1.4959436771082835</v>
      </c>
      <c r="J24" s="53"/>
      <c r="K24" s="53">
        <f>G24-B24</f>
        <v>89.26400099999995</v>
      </c>
      <c r="L24" s="54">
        <f>G24/B24-1</f>
        <v>0.20286795338834263</v>
      </c>
    </row>
    <row r="25" spans="1:12" s="49" customFormat="1" ht="35.25" customHeight="1">
      <c r="A25" s="56" t="s">
        <v>23</v>
      </c>
      <c r="B25" s="59">
        <v>116.770418</v>
      </c>
      <c r="C25" s="47">
        <f t="shared" si="0"/>
        <v>0.016490597836755386</v>
      </c>
      <c r="D25" s="47">
        <f t="shared" si="1"/>
        <v>0.3452888702507847</v>
      </c>
      <c r="E25" s="47"/>
      <c r="F25" s="47"/>
      <c r="G25" s="47">
        <v>129.313</v>
      </c>
      <c r="H25" s="47">
        <f t="shared" si="3"/>
        <v>0.01720720421021816</v>
      </c>
      <c r="I25" s="47">
        <f t="shared" si="2"/>
        <v>0.3654909047887818</v>
      </c>
      <c r="J25" s="47"/>
      <c r="K25" s="47">
        <f>G25-B25</f>
        <v>12.542581999999982</v>
      </c>
      <c r="L25" s="48">
        <f>G25/B25-1</f>
        <v>0.10741232424123015</v>
      </c>
    </row>
    <row r="26" spans="1:12" s="49" customFormat="1" ht="17.25" customHeight="1">
      <c r="A26" s="60" t="s">
        <v>24</v>
      </c>
      <c r="B26" s="59">
        <v>91.140074</v>
      </c>
      <c r="C26" s="47">
        <f t="shared" si="0"/>
        <v>0.0128710193291089</v>
      </c>
      <c r="D26" s="47">
        <f t="shared" si="1"/>
        <v>0.26950021867724167</v>
      </c>
      <c r="E26" s="47"/>
      <c r="F26" s="47"/>
      <c r="G26" s="47">
        <v>239.778627</v>
      </c>
      <c r="H26" s="47">
        <f t="shared" si="3"/>
        <v>0.03190645797433151</v>
      </c>
      <c r="I26" s="47">
        <f t="shared" si="2"/>
        <v>0.6777115010187826</v>
      </c>
      <c r="J26" s="47"/>
      <c r="K26" s="47">
        <f>G26-B26</f>
        <v>148.638553</v>
      </c>
      <c r="L26" s="48">
        <f>G26/B26-1</f>
        <v>1.6308803194520118</v>
      </c>
    </row>
    <row r="27" spans="1:12" s="49" customFormat="1" ht="18" customHeight="1">
      <c r="A27" s="61" t="s">
        <v>25</v>
      </c>
      <c r="B27" s="59">
        <v>8805.317331</v>
      </c>
      <c r="C27" s="47">
        <f t="shared" si="0"/>
        <v>1.2435079827369748</v>
      </c>
      <c r="D27" s="47">
        <f t="shared" si="1"/>
        <v>26.03722865341327</v>
      </c>
      <c r="E27" s="47"/>
      <c r="F27" s="47"/>
      <c r="G27" s="47">
        <v>9645.174979</v>
      </c>
      <c r="H27" s="47">
        <f t="shared" si="3"/>
        <v>1.283447878457229</v>
      </c>
      <c r="I27" s="47">
        <f t="shared" si="2"/>
        <v>27.261170415355224</v>
      </c>
      <c r="J27" s="47"/>
      <c r="K27" s="47">
        <f>G27-B27</f>
        <v>839.8576479999992</v>
      </c>
      <c r="L27" s="48">
        <f>G27/B27-1</f>
        <v>0.09538073602903507</v>
      </c>
    </row>
    <row r="28" spans="1:12" s="49" customFormat="1" ht="18.75" customHeight="1">
      <c r="A28" s="63" t="s">
        <v>26</v>
      </c>
      <c r="B28" s="59">
        <v>2927.3774533700002</v>
      </c>
      <c r="C28" s="47">
        <f t="shared" si="0"/>
        <v>0.41341124855706024</v>
      </c>
      <c r="D28" s="47">
        <f t="shared" si="1"/>
        <v>8.656223647942635</v>
      </c>
      <c r="E28" s="47"/>
      <c r="F28" s="47"/>
      <c r="G28" s="47">
        <v>2991.4357579100006</v>
      </c>
      <c r="H28" s="47">
        <f t="shared" si="3"/>
        <v>0.39805932866847205</v>
      </c>
      <c r="I28" s="47">
        <f t="shared" si="2"/>
        <v>8.455008868219293</v>
      </c>
      <c r="J28" s="47"/>
      <c r="K28" s="47">
        <f>G28-B28</f>
        <v>64.05830454000034</v>
      </c>
      <c r="L28" s="48">
        <f>G28/B28-1</f>
        <v>0.02188248886943378</v>
      </c>
    </row>
    <row r="29" spans="1:12" s="49" customFormat="1" ht="19.5" customHeight="1">
      <c r="A29" s="64" t="s">
        <v>27</v>
      </c>
      <c r="B29" s="59">
        <v>130.816822</v>
      </c>
      <c r="C29" s="47">
        <f t="shared" si="0"/>
        <v>0.018474264619695157</v>
      </c>
      <c r="D29" s="47">
        <f t="shared" si="1"/>
        <v>0.38682393582061164</v>
      </c>
      <c r="E29" s="47"/>
      <c r="F29" s="47"/>
      <c r="G29" s="47">
        <v>43.50459</v>
      </c>
      <c r="H29" s="47">
        <f t="shared" si="3"/>
        <v>0.0057889954158654965</v>
      </c>
      <c r="I29" s="47">
        <f t="shared" si="2"/>
        <v>0.12296158902480796</v>
      </c>
      <c r="J29" s="47"/>
      <c r="K29" s="47">
        <f>G29-B29</f>
        <v>-87.312232</v>
      </c>
      <c r="L29" s="48">
        <f>G29/B29-1</f>
        <v>-0.6674388711262226</v>
      </c>
    </row>
    <row r="30" spans="1:12" s="49" customFormat="1" ht="18" customHeight="1">
      <c r="A30" s="64" t="s">
        <v>28</v>
      </c>
      <c r="B30" s="59">
        <v>-0.013954624999999998</v>
      </c>
      <c r="C30" s="47">
        <f t="shared" si="0"/>
        <v>-1.9707055329521266E-06</v>
      </c>
      <c r="D30" s="47">
        <f t="shared" si="1"/>
        <v>-4.1263676053838875E-05</v>
      </c>
      <c r="E30" s="47"/>
      <c r="F30" s="47"/>
      <c r="G30" s="47">
        <v>0</v>
      </c>
      <c r="H30" s="47">
        <f t="shared" si="3"/>
        <v>0</v>
      </c>
      <c r="I30" s="47">
        <f t="shared" si="2"/>
        <v>0</v>
      </c>
      <c r="J30" s="47"/>
      <c r="K30" s="47">
        <f>G30-B30</f>
        <v>0.013954624999999998</v>
      </c>
      <c r="L30" s="48">
        <f>G30/B30-1</f>
        <v>-1</v>
      </c>
    </row>
    <row r="31" spans="1:12" s="49" customFormat="1" ht="33" customHeight="1">
      <c r="A31" s="65" t="s">
        <v>29</v>
      </c>
      <c r="B31" s="59">
        <v>778.420982</v>
      </c>
      <c r="C31" s="47">
        <f t="shared" si="0"/>
        <v>0.10993047367402764</v>
      </c>
      <c r="D31" s="47">
        <f t="shared" si="1"/>
        <v>2.301782472460503</v>
      </c>
      <c r="E31" s="47"/>
      <c r="F31" s="47"/>
      <c r="G31" s="47">
        <v>112.09136833333334</v>
      </c>
      <c r="H31" s="47">
        <f t="shared" si="3"/>
        <v>0.014915585170202904</v>
      </c>
      <c r="I31" s="47">
        <f t="shared" si="2"/>
        <v>0.31681559960067907</v>
      </c>
      <c r="J31" s="47"/>
      <c r="K31" s="47">
        <f>G31-B31</f>
        <v>-666.3296136666667</v>
      </c>
      <c r="L31" s="48">
        <f>G31/B31-1</f>
        <v>-0.8560016097647618</v>
      </c>
    </row>
    <row r="32" spans="1:12" s="49" customFormat="1" ht="16.5" customHeight="1" hidden="1">
      <c r="A32" s="66"/>
      <c r="B32" s="59"/>
      <c r="C32" s="47"/>
      <c r="D32" s="47"/>
      <c r="E32" s="47"/>
      <c r="F32" s="47"/>
      <c r="G32" s="47"/>
      <c r="H32" s="47"/>
      <c r="I32" s="47"/>
      <c r="J32" s="47"/>
      <c r="K32" s="47"/>
      <c r="L32" s="48"/>
    </row>
    <row r="33" spans="1:12" ht="15" customHeight="1">
      <c r="A33" s="66" t="s">
        <v>30</v>
      </c>
      <c r="B33" s="59">
        <v>103.997</v>
      </c>
      <c r="C33" s="67">
        <f t="shared" si="0"/>
        <v>0.014686705182720593</v>
      </c>
      <c r="D33" s="67">
        <f t="shared" si="1"/>
        <v>0.3075180105929813</v>
      </c>
      <c r="E33" s="67"/>
      <c r="F33" s="67"/>
      <c r="G33" s="67">
        <v>292.638</v>
      </c>
      <c r="H33" s="67">
        <f t="shared" si="3"/>
        <v>0.03894025987851045</v>
      </c>
      <c r="I33" s="67">
        <f t="shared" si="2"/>
        <v>0.8271134951287151</v>
      </c>
      <c r="J33" s="67"/>
      <c r="K33" s="67">
        <f>G33-B33</f>
        <v>188.64099999999996</v>
      </c>
      <c r="L33" s="48">
        <f>G33/B33-1</f>
        <v>1.8139080935026968</v>
      </c>
    </row>
    <row r="34" spans="1:12" ht="48" customHeight="1">
      <c r="A34" s="68" t="s">
        <v>31</v>
      </c>
      <c r="B34" s="59">
        <v>0</v>
      </c>
      <c r="C34" s="46"/>
      <c r="D34" s="46"/>
      <c r="E34" s="46"/>
      <c r="F34" s="47"/>
      <c r="G34" s="59">
        <v>0</v>
      </c>
      <c r="H34" s="59">
        <f t="shared" si="3"/>
        <v>0</v>
      </c>
      <c r="I34" s="59">
        <f t="shared" si="2"/>
        <v>0</v>
      </c>
      <c r="J34" s="59"/>
      <c r="K34" s="59">
        <f>G34-B34</f>
        <v>0</v>
      </c>
      <c r="L34" s="48"/>
    </row>
    <row r="35" spans="1:12" ht="48" customHeight="1">
      <c r="A35" s="68" t="s">
        <v>32</v>
      </c>
      <c r="B35" s="59">
        <v>18</v>
      </c>
      <c r="C35" s="46"/>
      <c r="D35" s="59"/>
      <c r="E35" s="59"/>
      <c r="F35" s="59"/>
      <c r="G35" s="59">
        <v>203.581222</v>
      </c>
      <c r="H35" s="59">
        <f t="shared" si="3"/>
        <v>0.027089802729190093</v>
      </c>
      <c r="I35" s="59">
        <f t="shared" si="2"/>
        <v>0.5754029759327048</v>
      </c>
      <c r="J35" s="59"/>
      <c r="K35" s="59">
        <f>G35-B35</f>
        <v>185.581222</v>
      </c>
      <c r="L35" s="48">
        <f>G35/B35-1</f>
        <v>10.310067888888888</v>
      </c>
    </row>
    <row r="36" spans="1:12" ht="10.5" customHeight="1">
      <c r="A36" s="70"/>
      <c r="B36" s="46"/>
      <c r="C36" s="46"/>
      <c r="D36" s="46"/>
      <c r="E36" s="46"/>
      <c r="F36" s="47"/>
      <c r="G36" s="62"/>
      <c r="H36" s="47"/>
      <c r="I36" s="47"/>
      <c r="J36" s="47"/>
      <c r="K36" s="47"/>
      <c r="L36" s="69"/>
    </row>
    <row r="37" spans="1:12" s="49" customFormat="1" ht="33" customHeight="1">
      <c r="A37" s="41" t="s">
        <v>33</v>
      </c>
      <c r="B37" s="71">
        <f>B38+B51+B52+B53+B54</f>
        <v>31485.669883745002</v>
      </c>
      <c r="C37" s="43">
        <f aca="true" t="shared" si="4" ref="C37:C55">B37/$B$10*100</f>
        <v>4.4464816394994795</v>
      </c>
      <c r="D37" s="43">
        <f>B37/B$37*100</f>
        <v>100</v>
      </c>
      <c r="E37" s="43"/>
      <c r="F37" s="43"/>
      <c r="G37" s="71">
        <f>G38+G51+G52+G53+G54</f>
        <v>34592.504821243325</v>
      </c>
      <c r="H37" s="43">
        <f aca="true" t="shared" si="5" ref="H37:H53">G37/$G$10*100</f>
        <v>4.603097094662488</v>
      </c>
      <c r="I37" s="43">
        <f>G37/G$37*100</f>
        <v>100</v>
      </c>
      <c r="J37" s="43"/>
      <c r="K37" s="43">
        <f>G37-B37</f>
        <v>3106.8349374983227</v>
      </c>
      <c r="L37" s="44">
        <f>G37/B37-1</f>
        <v>0.09867457001771718</v>
      </c>
    </row>
    <row r="38" spans="1:12" s="49" customFormat="1" ht="19.5" customHeight="1">
      <c r="A38" s="72" t="s">
        <v>34</v>
      </c>
      <c r="B38" s="62">
        <f>B39+B40+B41+B42+B43+B50</f>
        <v>31174.760924370003</v>
      </c>
      <c r="C38" s="47">
        <f t="shared" si="4"/>
        <v>4.402574332317474</v>
      </c>
      <c r="D38" s="47">
        <f>B38/B$37*100</f>
        <v>99.0125382101668</v>
      </c>
      <c r="E38" s="47"/>
      <c r="F38" s="47"/>
      <c r="G38" s="62">
        <f>G39+G40+G41+G42+G43+G50</f>
        <v>33857.202065909994</v>
      </c>
      <c r="H38" s="47">
        <f t="shared" si="5"/>
        <v>4.5052530676322835</v>
      </c>
      <c r="I38" s="47">
        <f>G38/G$37*100</f>
        <v>97.87438706987828</v>
      </c>
      <c r="J38" s="47"/>
      <c r="K38" s="47">
        <f>G38-B38</f>
        <v>2682.441141539992</v>
      </c>
      <c r="L38" s="48">
        <f>G38/B38-1</f>
        <v>0.0860452834922325</v>
      </c>
    </row>
    <row r="39" spans="1:12" ht="19.5" customHeight="1">
      <c r="A39" s="73" t="s">
        <v>35</v>
      </c>
      <c r="B39" s="67">
        <v>7677.418202000001</v>
      </c>
      <c r="C39" s="67">
        <f t="shared" si="4"/>
        <v>1.0842233689166692</v>
      </c>
      <c r="D39" s="67">
        <f>B39/B$37*100</f>
        <v>24.383849002887484</v>
      </c>
      <c r="E39" s="67"/>
      <c r="F39" s="67"/>
      <c r="G39" s="74">
        <v>9348.788531</v>
      </c>
      <c r="H39" s="67">
        <f t="shared" si="5"/>
        <v>1.2440088264216471</v>
      </c>
      <c r="I39" s="67">
        <f>G39/G$37*100</f>
        <v>27.02547438906156</v>
      </c>
      <c r="J39" s="67"/>
      <c r="K39" s="67">
        <f>G39-B39</f>
        <v>1671.3703289999994</v>
      </c>
      <c r="L39" s="75">
        <f>G39/B39-1</f>
        <v>0.21769952932414194</v>
      </c>
    </row>
    <row r="40" spans="1:12" ht="17.25" customHeight="1">
      <c r="A40" s="73" t="s">
        <v>36</v>
      </c>
      <c r="B40" s="67">
        <v>4869.756055</v>
      </c>
      <c r="C40" s="67">
        <f t="shared" si="4"/>
        <v>0.6877186023784675</v>
      </c>
      <c r="D40" s="67">
        <f>B40/B$37*100</f>
        <v>15.466579154836696</v>
      </c>
      <c r="E40" s="67"/>
      <c r="F40" s="67"/>
      <c r="G40" s="74">
        <v>4691.287976333333</v>
      </c>
      <c r="H40" s="67">
        <f t="shared" si="5"/>
        <v>0.6242523970343954</v>
      </c>
      <c r="I40" s="67">
        <f>G40/G$37*100</f>
        <v>13.561573527489701</v>
      </c>
      <c r="J40" s="67"/>
      <c r="K40" s="67">
        <f>G40-B40</f>
        <v>-178.46807866666677</v>
      </c>
      <c r="L40" s="75">
        <f>G40/B40-1</f>
        <v>-0.03664825848584874</v>
      </c>
    </row>
    <row r="41" spans="1:12" ht="19.5" customHeight="1">
      <c r="A41" s="73" t="s">
        <v>37</v>
      </c>
      <c r="B41" s="67">
        <v>1266.00312837</v>
      </c>
      <c r="C41" s="67">
        <f t="shared" si="4"/>
        <v>0.1787879910648592</v>
      </c>
      <c r="D41" s="67">
        <f>B41/B$37*100</f>
        <v>4.020886749573637</v>
      </c>
      <c r="E41" s="67"/>
      <c r="F41" s="67"/>
      <c r="G41" s="74">
        <v>1879.1546779100001</v>
      </c>
      <c r="H41" s="67">
        <f t="shared" si="5"/>
        <v>0.2500521856687581</v>
      </c>
      <c r="I41" s="67">
        <f>G41/G$37*100</f>
        <v>5.4322596401172065</v>
      </c>
      <c r="J41" s="67"/>
      <c r="K41" s="67">
        <f>G41-B41</f>
        <v>613.1515495400001</v>
      </c>
      <c r="L41" s="75">
        <f>G41/B41-1</f>
        <v>0.4843207222792909</v>
      </c>
    </row>
    <row r="42" spans="1:12" ht="19.5" customHeight="1">
      <c r="A42" s="73" t="s">
        <v>38</v>
      </c>
      <c r="B42" s="67">
        <v>627.4920000000001</v>
      </c>
      <c r="C42" s="67">
        <f t="shared" si="4"/>
        <v>0.08861592169500766</v>
      </c>
      <c r="D42" s="67">
        <f>B42/B$37*100</f>
        <v>1.992944734277206</v>
      </c>
      <c r="E42" s="67"/>
      <c r="F42" s="67"/>
      <c r="G42" s="74">
        <v>531.096503</v>
      </c>
      <c r="H42" s="67">
        <f t="shared" si="5"/>
        <v>0.07067105381867053</v>
      </c>
      <c r="I42" s="67">
        <f>G42/G$37*100</f>
        <v>1.5352935722476293</v>
      </c>
      <c r="J42" s="67"/>
      <c r="K42" s="67">
        <f>G42-B42</f>
        <v>-96.39549700000009</v>
      </c>
      <c r="L42" s="75">
        <f>G42/B42-1</f>
        <v>-0.15362028041791775</v>
      </c>
    </row>
    <row r="43" spans="1:12" s="49" customFormat="1" ht="19.5" customHeight="1">
      <c r="A43" s="73" t="s">
        <v>39</v>
      </c>
      <c r="B43" s="74">
        <f>B44+B45+B46+B47+B49+B48</f>
        <v>16712.266322000003</v>
      </c>
      <c r="C43" s="67">
        <f t="shared" si="4"/>
        <v>2.360146238894625</v>
      </c>
      <c r="D43" s="67">
        <f>B43/B$37*100</f>
        <v>53.07896063100117</v>
      </c>
      <c r="E43" s="67"/>
      <c r="F43" s="67"/>
      <c r="G43" s="74">
        <f>G44+G45+G46+G47+G49+G48</f>
        <v>17368.883447666663</v>
      </c>
      <c r="H43" s="67">
        <f t="shared" si="5"/>
        <v>2.311213291683577</v>
      </c>
      <c r="I43" s="67">
        <f>G43/G$37*100</f>
        <v>50.20996177472641</v>
      </c>
      <c r="J43" s="67"/>
      <c r="K43" s="67">
        <f>G43-B43</f>
        <v>656.6171256666603</v>
      </c>
      <c r="L43" s="75">
        <f>G43/B43-1</f>
        <v>0.0392895321924287</v>
      </c>
    </row>
    <row r="44" spans="1:12" ht="31.5" customHeight="1">
      <c r="A44" s="76" t="s">
        <v>40</v>
      </c>
      <c r="B44" s="53">
        <v>141.59295399999974</v>
      </c>
      <c r="C44" s="53">
        <f t="shared" si="4"/>
        <v>0.01999609576572896</v>
      </c>
      <c r="D44" s="53">
        <f>B44/B$37*100</f>
        <v>0.44970602347926997</v>
      </c>
      <c r="E44" s="53"/>
      <c r="F44" s="53"/>
      <c r="G44" s="77">
        <v>118.52409499999976</v>
      </c>
      <c r="H44" s="53">
        <f t="shared" si="5"/>
        <v>0.015771564394115777</v>
      </c>
      <c r="I44" s="53">
        <f>G44/G$37*100</f>
        <v>0.34262940949917536</v>
      </c>
      <c r="J44" s="53"/>
      <c r="K44" s="53">
        <f>G44-B44</f>
        <v>-23.068858999999975</v>
      </c>
      <c r="L44" s="54">
        <f>G44/B44-1</f>
        <v>-0.16292377797273738</v>
      </c>
    </row>
    <row r="45" spans="1:12" ht="15.75" customHeight="1">
      <c r="A45" s="78" t="s">
        <v>41</v>
      </c>
      <c r="B45" s="53">
        <v>2592.268392</v>
      </c>
      <c r="C45" s="79">
        <f t="shared" si="4"/>
        <v>0.366086345065619</v>
      </c>
      <c r="D45" s="79">
        <f>B45/B$37*100</f>
        <v>8.233168935491829</v>
      </c>
      <c r="E45" s="79"/>
      <c r="F45" s="79"/>
      <c r="G45" s="80">
        <v>1790.1162096666667</v>
      </c>
      <c r="H45" s="79">
        <f t="shared" si="5"/>
        <v>0.23820416493126018</v>
      </c>
      <c r="I45" s="79">
        <f>G45/G$37*100</f>
        <v>5.174867269418874</v>
      </c>
      <c r="J45" s="79"/>
      <c r="K45" s="79">
        <f>G45-B45</f>
        <v>-802.1521823333333</v>
      </c>
      <c r="L45" s="81">
        <f>G45/B45-1</f>
        <v>-0.30944025117493823</v>
      </c>
    </row>
    <row r="46" spans="1:12" ht="33" customHeight="1">
      <c r="A46" s="76" t="s">
        <v>42</v>
      </c>
      <c r="B46" s="53">
        <v>1295.744422</v>
      </c>
      <c r="C46" s="53">
        <f t="shared" si="4"/>
        <v>0.18298812771588316</v>
      </c>
      <c r="D46" s="53">
        <f>B46/B$37*100</f>
        <v>4.115346526798686</v>
      </c>
      <c r="E46" s="47"/>
      <c r="F46" s="47"/>
      <c r="G46" s="77">
        <v>1635.947294</v>
      </c>
      <c r="H46" s="53">
        <f t="shared" si="5"/>
        <v>0.21768947565219127</v>
      </c>
      <c r="I46" s="53">
        <f>G46/G$37*100</f>
        <v>4.729195825667304</v>
      </c>
      <c r="J46" s="53"/>
      <c r="K46" s="53">
        <f>G46-B46</f>
        <v>340.20287200000007</v>
      </c>
      <c r="L46" s="54">
        <f>G46/B46-1</f>
        <v>0.2625539930744152</v>
      </c>
    </row>
    <row r="47" spans="1:12" ht="17.25" customHeight="1">
      <c r="A47" s="78" t="s">
        <v>43</v>
      </c>
      <c r="B47" s="53">
        <v>12304.159523000002</v>
      </c>
      <c r="C47" s="79">
        <f>B47/$B$10*100</f>
        <v>1.7376228490770413</v>
      </c>
      <c r="D47" s="79">
        <f>B47/B$37*100</f>
        <v>39.07860168905673</v>
      </c>
      <c r="E47" s="79"/>
      <c r="F47" s="79"/>
      <c r="G47" s="80">
        <v>13156.478765</v>
      </c>
      <c r="H47" s="79">
        <f t="shared" si="5"/>
        <v>1.750684129180777</v>
      </c>
      <c r="I47" s="79">
        <f>G47/G$37*100</f>
        <v>38.03274389347076</v>
      </c>
      <c r="J47" s="79"/>
      <c r="K47" s="79">
        <f>G47-B47</f>
        <v>852.3192419999978</v>
      </c>
      <c r="L47" s="81">
        <f>G47/B47-1</f>
        <v>0.06927082182304023</v>
      </c>
    </row>
    <row r="48" spans="1:12" ht="48" customHeight="1">
      <c r="A48" s="82" t="s">
        <v>44</v>
      </c>
      <c r="B48" s="80">
        <v>100.357893</v>
      </c>
      <c r="C48" s="79">
        <f>B48/$B$10*100</f>
        <v>0.01417278178457089</v>
      </c>
      <c r="D48" s="79">
        <f>B48/B$37*100</f>
        <v>0.3187414889711825</v>
      </c>
      <c r="E48" s="79"/>
      <c r="F48" s="79"/>
      <c r="G48" s="80">
        <v>337.43757300000004</v>
      </c>
      <c r="H48" s="79">
        <f t="shared" si="5"/>
        <v>0.04490157390835724</v>
      </c>
      <c r="I48" s="79">
        <f>G48/G$37*100</f>
        <v>0.9754644098301287</v>
      </c>
      <c r="J48" s="79"/>
      <c r="K48" s="79">
        <f>G48-B48</f>
        <v>237.07968000000005</v>
      </c>
      <c r="L48" s="81">
        <f>G48/B48-1</f>
        <v>2.362342142834745</v>
      </c>
    </row>
    <row r="49" spans="1:12" ht="19.5" customHeight="1">
      <c r="A49" s="83" t="s">
        <v>45</v>
      </c>
      <c r="B49" s="53">
        <v>278.143138</v>
      </c>
      <c r="C49" s="53">
        <f t="shared" si="4"/>
        <v>0.03928003948578102</v>
      </c>
      <c r="D49" s="53">
        <f>B49/B$37*100</f>
        <v>0.8833959672034675</v>
      </c>
      <c r="E49" s="53"/>
      <c r="F49" s="53"/>
      <c r="G49" s="77">
        <v>330.379511</v>
      </c>
      <c r="H49" s="53">
        <f t="shared" si="5"/>
        <v>0.04396238361687547</v>
      </c>
      <c r="I49" s="53">
        <f>G49/G$37*100</f>
        <v>0.9550609668401732</v>
      </c>
      <c r="J49" s="53"/>
      <c r="K49" s="53">
        <f>G49-B49</f>
        <v>52.23637299999996</v>
      </c>
      <c r="L49" s="54">
        <f>G49/B49-1</f>
        <v>0.18780392489855324</v>
      </c>
    </row>
    <row r="50" spans="1:12" ht="31.5" customHeight="1">
      <c r="A50" s="84" t="s">
        <v>46</v>
      </c>
      <c r="B50" s="85">
        <v>21.825217</v>
      </c>
      <c r="C50" s="85">
        <f>B50/$B$10*100</f>
        <v>0.0030822093678462034</v>
      </c>
      <c r="D50" s="67">
        <f>B50/B$37*100</f>
        <v>0.06931793759061047</v>
      </c>
      <c r="E50" s="67"/>
      <c r="F50" s="67"/>
      <c r="G50" s="74">
        <v>37.990930000000006</v>
      </c>
      <c r="H50" s="67">
        <f t="shared" si="5"/>
        <v>0.00505531300523616</v>
      </c>
      <c r="I50" s="67">
        <f>G50/G$37*100</f>
        <v>0.10982416623577286</v>
      </c>
      <c r="J50" s="67"/>
      <c r="K50" s="67">
        <f>G50-B50</f>
        <v>16.165713000000007</v>
      </c>
      <c r="L50" s="86">
        <f>G50/B50-1</f>
        <v>0.7406896801988272</v>
      </c>
    </row>
    <row r="51" spans="1:12" s="49" customFormat="1" ht="19.5" customHeight="1">
      <c r="A51" s="72" t="s">
        <v>47</v>
      </c>
      <c r="B51" s="87">
        <v>777.882725</v>
      </c>
      <c r="C51" s="67">
        <f t="shared" si="4"/>
        <v>0.10985445973255303</v>
      </c>
      <c r="D51" s="67">
        <f>B51/B$37*100</f>
        <v>2.4705929010632066</v>
      </c>
      <c r="E51" s="67"/>
      <c r="F51" s="67"/>
      <c r="G51" s="74">
        <v>735.3027553333333</v>
      </c>
      <c r="H51" s="67">
        <f t="shared" si="5"/>
        <v>0.09784402703020383</v>
      </c>
      <c r="I51" s="67">
        <f>G51/G$37*100</f>
        <v>2.1256129301217364</v>
      </c>
      <c r="J51" s="67"/>
      <c r="K51" s="67">
        <f>G51-B51</f>
        <v>-42.579969666666784</v>
      </c>
      <c r="L51" s="75">
        <f>G51/B51-1</f>
        <v>-0.054738289331038636</v>
      </c>
    </row>
    <row r="52" spans="1:12" ht="19.5" customHeight="1">
      <c r="A52" s="72" t="s">
        <v>48</v>
      </c>
      <c r="B52" s="87">
        <v>0</v>
      </c>
      <c r="C52" s="67">
        <f t="shared" si="4"/>
        <v>0</v>
      </c>
      <c r="D52" s="67">
        <f>B52/B$37*100</f>
        <v>0</v>
      </c>
      <c r="E52" s="67"/>
      <c r="F52" s="67"/>
      <c r="G52" s="74">
        <v>0</v>
      </c>
      <c r="H52" s="67">
        <f t="shared" si="5"/>
        <v>0</v>
      </c>
      <c r="I52" s="67">
        <f>G52/G$37*100</f>
        <v>0</v>
      </c>
      <c r="J52" s="67"/>
      <c r="K52" s="67">
        <f>G52-B52</f>
        <v>0</v>
      </c>
      <c r="L52" s="75"/>
    </row>
    <row r="53" spans="1:12" s="49" customFormat="1" ht="32.25" customHeight="1">
      <c r="A53" s="88" t="s">
        <v>49</v>
      </c>
      <c r="B53" s="85">
        <v>-466.97376562500006</v>
      </c>
      <c r="C53" s="67">
        <f t="shared" si="4"/>
        <v>-0.06594715255054703</v>
      </c>
      <c r="D53" s="67">
        <f>B53/B$37*100</f>
        <v>-1.4831311112300107</v>
      </c>
      <c r="E53" s="67"/>
      <c r="F53" s="67"/>
      <c r="G53" s="74">
        <v>0</v>
      </c>
      <c r="H53" s="67">
        <f t="shared" si="5"/>
        <v>0</v>
      </c>
      <c r="I53" s="67">
        <f>G53/G$37*100</f>
        <v>0</v>
      </c>
      <c r="J53" s="67"/>
      <c r="K53" s="67">
        <f>G53-B53</f>
        <v>466.97376562500006</v>
      </c>
      <c r="L53" s="75">
        <f>G53/B53-1</f>
        <v>-1</v>
      </c>
    </row>
    <row r="54" spans="1:12" s="49" customFormat="1" ht="7.5" customHeight="1">
      <c r="A54" s="89"/>
      <c r="B54" s="90"/>
      <c r="C54" s="47"/>
      <c r="D54" s="47"/>
      <c r="E54" s="47"/>
      <c r="F54" s="47"/>
      <c r="G54" s="62"/>
      <c r="H54" s="47"/>
      <c r="I54" s="47"/>
      <c r="J54" s="47"/>
      <c r="K54" s="67"/>
      <c r="L54" s="75"/>
    </row>
    <row r="55" spans="1:12" s="33" customFormat="1" ht="21" customHeight="1" thickBot="1">
      <c r="A55" s="91" t="s">
        <v>50</v>
      </c>
      <c r="B55" s="92">
        <f>B12-B37</f>
        <v>2332.5119520000007</v>
      </c>
      <c r="C55" s="93">
        <f t="shared" si="4"/>
        <v>0.32940291906685903</v>
      </c>
      <c r="D55" s="92">
        <v>0</v>
      </c>
      <c r="E55" s="92"/>
      <c r="F55" s="94"/>
      <c r="G55" s="92">
        <f>G12-G37</f>
        <v>788.1293630000073</v>
      </c>
      <c r="H55" s="93">
        <f>G55/$G$10*100</f>
        <v>0.1048734689722633</v>
      </c>
      <c r="I55" s="95">
        <v>0</v>
      </c>
      <c r="J55" s="94"/>
      <c r="K55" s="95">
        <f>G55-B55</f>
        <v>-1544.3825889999935</v>
      </c>
      <c r="L55" s="96">
        <f>G55/B55-1</f>
        <v>-0.6621113292370358</v>
      </c>
    </row>
    <row r="56" spans="1:11" ht="3.75" customHeight="1">
      <c r="A56" s="97"/>
      <c r="B56" s="98"/>
      <c r="C56" s="98"/>
      <c r="D56" s="98"/>
      <c r="E56" s="98"/>
      <c r="F56" s="98"/>
      <c r="G56" s="99"/>
      <c r="H56" s="99"/>
      <c r="I56" s="99"/>
      <c r="J56" s="99"/>
      <c r="K56" s="99"/>
    </row>
    <row r="57" spans="1:12" ht="1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1" ht="19.5" customHeight="1">
      <c r="A58" s="101"/>
      <c r="B58" s="101"/>
      <c r="C58" s="101"/>
      <c r="D58" s="101"/>
      <c r="E58" s="101"/>
      <c r="F58" s="101"/>
      <c r="G58" s="99"/>
      <c r="H58" s="99"/>
      <c r="I58" s="99"/>
      <c r="J58" s="99"/>
      <c r="K58" s="99"/>
    </row>
  </sheetData>
  <sheetProtection/>
  <mergeCells count="5">
    <mergeCell ref="A3:L4"/>
    <mergeCell ref="B7:D7"/>
    <mergeCell ref="G7:I7"/>
    <mergeCell ref="K7:L7"/>
    <mergeCell ref="A57:L5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2016-03-25T10:02:20Z</cp:lastPrinted>
  <dcterms:created xsi:type="dcterms:W3CDTF">2016-03-25T09:43:29Z</dcterms:created>
  <dcterms:modified xsi:type="dcterms:W3CDTF">2016-03-25T10:05:15Z</dcterms:modified>
  <cp:category/>
  <cp:version/>
  <cp:contentType/>
  <cp:contentStatus/>
</cp:coreProperties>
</file>