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</externalReferences>
  <definedNames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'[3]BoP'!#REF!</definedName>
    <definedName name="____CPI98">'[4]REER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'[5]Annual Tables'!#REF!</definedName>
    <definedName name="____PAG2">'[5]Index'!#REF!</definedName>
    <definedName name="____PAG3">'[5]Index'!#REF!</definedName>
    <definedName name="____PAG4">'[5]Index'!#REF!</definedName>
    <definedName name="____PAG5">'[5]Index'!#REF!</definedName>
    <definedName name="____PAG6">'[5]Index'!#REF!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'[4]REER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'[3]RES'!#REF!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'[6]INT_RATES_old'!$A$1:$I$34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'[7]EU2DBase'!$C$1:$F$196</definedName>
    <definedName name="____UKR2">'[7]EU2DBase'!$G$1:$U$196</definedName>
    <definedName name="____UKR3">'[7]EU2DBase'!#REF!</definedName>
    <definedName name="____WEO1">#REF!</definedName>
    <definedName name="____WEO2">#REF!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'[3]BoP'!#REF!</definedName>
    <definedName name="___CPI98">'[4]REER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'[5]Annual Tables'!#REF!</definedName>
    <definedName name="___PAG2">'[5]Index'!#REF!</definedName>
    <definedName name="___PAG3">'[5]Index'!#REF!</definedName>
    <definedName name="___PAG4">'[5]Index'!#REF!</definedName>
    <definedName name="___PAG5">'[5]Index'!#REF!</definedName>
    <definedName name="___PAG6">'[5]Index'!#REF!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'[4]REER Forecast'!#REF!</definedName>
    <definedName name="___prt1">#REF!</definedName>
    <definedName name="___prt2">#REF!</definedName>
    <definedName name="___rep1">#REF!</definedName>
    <definedName name="___rep2">#REF!</definedName>
    <definedName name="___RES2">'[3]RES'!#REF!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'[6]INT_RATES_old'!$A$1:$I$34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'[7]EU2DBase'!$C$1:$F$196</definedName>
    <definedName name="___UKR2">'[7]EU2DBase'!$G$1:$U$196</definedName>
    <definedName name="___UKR3">'[8]EU2DBase'!#REF!</definedName>
    <definedName name="___WEO1">#REF!</definedName>
    <definedName name="___WEO2">#REF!</definedName>
    <definedName name="__0absorc">'[9]Programa'!#REF!</definedName>
    <definedName name="__0c">'[9]Programa'!#REF!</definedName>
    <definedName name="__123Graph_ADEFINITION">'[10]NBM'!#REF!</definedName>
    <definedName name="__123Graph_ADEFINITION2">'[10]NBM'!#REF!</definedName>
    <definedName name="__123Graph_BDEFINITION">'[10]NBM'!#REF!</definedName>
    <definedName name="__123Graph_BDEFINITION2">'[10]NBM'!#REF!</definedName>
    <definedName name="__123Graph_BFITB2">'[11]FITB_all'!#REF!</definedName>
    <definedName name="__123Graph_BFITB3">'[11]FITB_all'!#REF!</definedName>
    <definedName name="__123Graph_BGDP">'[12]Quarterly Program'!#REF!</definedName>
    <definedName name="__123Graph_BMONEY">'[12]Quarterly Program'!#REF!</definedName>
    <definedName name="__123Graph_BTBILL2">'[11]FITB_all'!#REF!</definedName>
    <definedName name="__123Graph_CDEFINITION2">'[13]NBM'!#REF!</definedName>
    <definedName name="__123Graph_DDEFINITION2">'[13]NBM'!#REF!</definedName>
    <definedName name="__a47">WEO '[14]LINK'!$A$1:$A$42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'[3]BoP'!#REF!</definedName>
    <definedName name="__CPI98">'[4]REER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'[5]Annual Tables'!#REF!</definedName>
    <definedName name="__PAG2">'[5]Index'!#REF!</definedName>
    <definedName name="__PAG3">'[5]Index'!#REF!</definedName>
    <definedName name="__PAG4">'[5]Index'!#REF!</definedName>
    <definedName name="__PAG5">'[5]Index'!#REF!</definedName>
    <definedName name="__PAG6">'[5]Index'!#REF!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'[4]REER Forecast'!#REF!</definedName>
    <definedName name="__prt1">#REF!</definedName>
    <definedName name="__prt2">#REF!</definedName>
    <definedName name="__rep1">#REF!</definedName>
    <definedName name="__rep2">#REF!</definedName>
    <definedName name="__RES2">'[3]RES'!#REF!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'[6]INT_RATES_old'!$A$1:$I$34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'[8]EU2DBase'!$C$1:$F$196</definedName>
    <definedName name="__UKR2">'[8]EU2DBase'!$G$1:$U$196</definedName>
    <definedName name="__UKR3">'[8]EU2DBase'!#REF!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[0]!WEO '[14]LINK'!$A$1:$A$42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'[3]BoP'!#REF!</definedName>
    <definedName name="_C">#REF!</definedName>
    <definedName name="_C_14">#REF!</definedName>
    <definedName name="_C_25">#REF!</definedName>
    <definedName name="_CPI98">'[4]REER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'[15]Assumptions'!#REF!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'[15]Assumptions'!#REF!</definedName>
    <definedName name="_Macros_Import_.qbop">_Macros_Import_.qbop</definedName>
    <definedName name="_Macros_Import__qbop">_Macros_Import__qbop</definedName>
    <definedName name="_MTS2">'[5]Annual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'[5]Index'!#REF!</definedName>
    <definedName name="_PAG3">'[5]Index'!#REF!</definedName>
    <definedName name="_PAG4">'[5]Index'!#REF!</definedName>
    <definedName name="_PAG5">'[5]Index'!#REF!</definedName>
    <definedName name="_PAG6">'[5]Index'!#REF!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'[4]REER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'[3]RES'!#REF!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'[6]INT_RATES_old'!$A$1:$I$34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'[8]EU2DBase'!$C$1:$F$196</definedName>
    <definedName name="_UKR2">'[8]EU2DBase'!$G$1:$U$196</definedName>
    <definedName name="_UKR3">'[7]EU2DBase'!#REF!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'[14]LINK'!$A$1:$A$42</definedName>
    <definedName name="a_11">WEO '[14]LINK'!$A$1:$A$42</definedName>
    <definedName name="a_14">#REF!</definedName>
    <definedName name="a_15">WEO '[14]LINK'!$A$1:$A$42</definedName>
    <definedName name="a_17">WEO '[14]LINK'!$A$1:$A$42</definedName>
    <definedName name="a_2">#REF!</definedName>
    <definedName name="a_20">WEO '[14]LINK'!$A$1:$A$42</definedName>
    <definedName name="a_22">WEO '[14]LINK'!$A$1:$A$42</definedName>
    <definedName name="a_24">WEO '[14]LINK'!$A$1:$A$42</definedName>
    <definedName name="a_25">#REF!</definedName>
    <definedName name="a_28">WEO '[14]LINK'!$A$1:$A$42</definedName>
    <definedName name="a_37">WEO '[14]LINK'!$A$1:$A$42</definedName>
    <definedName name="a_38">WEO '[14]LINK'!$A$1:$A$42</definedName>
    <definedName name="a_46">WEO '[14]LINK'!$A$1:$A$42</definedName>
    <definedName name="a_47">WEO '[14]LINK'!$A$1:$A$42</definedName>
    <definedName name="a_49">WEO '[14]LINK'!$A$1:$A$42</definedName>
    <definedName name="a_54">WEO '[14]LINK'!$A$1:$A$42</definedName>
    <definedName name="a_55">WEO '[14]LINK'!$A$1:$A$42</definedName>
    <definedName name="a_56">WEO '[14]LINK'!$A$1:$A$42</definedName>
    <definedName name="a_57">WEO '[14]LINK'!$A$1:$A$42</definedName>
    <definedName name="a_61">WEO '[14]LINK'!$A$1:$A$42</definedName>
    <definedName name="a_64">WEO '[14]LINK'!$A$1:$A$42</definedName>
    <definedName name="a_65">WEO '[14]LINK'!$A$1:$A$42</definedName>
    <definedName name="a_66">WEO '[14]LINK'!$A$1:$A$42</definedName>
    <definedName name="a47">#N/A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'[16]Montabs'!$B$88:$CO$425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'[17]BFtab10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'[18]WEO'!#REF!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'[6]BNKLOANS_old'!$A$1:$F$40</definedName>
    <definedName name="bas1">'[2]data input'!#REF!</definedName>
    <definedName name="bas2">'[2]data input'!#REF!</definedName>
    <definedName name="bas3">'[2]data input'!#REF!</definedName>
    <definedName name="BASDAT">'[5]Annual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'[3]BoP'!#REF!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'[14]LINK'!$A$1:$A$42</definedName>
    <definedName name="CHART2_11">#REF!</definedName>
    <definedName name="chart2_15">WEO '[14]LINK'!$A$1:$A$42</definedName>
    <definedName name="chart2_17">WEO '[14]LINK'!$A$1:$A$42</definedName>
    <definedName name="chart2_20">WEO '[14]LINK'!$A$1:$A$42</definedName>
    <definedName name="chart2_22">WEO '[14]LINK'!$A$1:$A$42</definedName>
    <definedName name="chart2_24">WEO '[14]LINK'!$A$1:$A$42</definedName>
    <definedName name="chart2_28">WEO '[14]LINK'!$A$1:$A$42</definedName>
    <definedName name="chart2_37">WEO '[14]LINK'!$A$1:$A$42</definedName>
    <definedName name="chart2_38">WEO '[14]LINK'!$A$1:$A$42</definedName>
    <definedName name="chart2_46">WEO '[14]LINK'!$A$1:$A$42</definedName>
    <definedName name="chart2_47">WEO '[14]LINK'!$A$1:$A$42</definedName>
    <definedName name="chart2_49">WEO '[14]LINK'!$A$1:$A$42</definedName>
    <definedName name="chart2_54">WEO '[14]LINK'!$A$1:$A$42</definedName>
    <definedName name="chart2_55">WEO '[14]LINK'!$A$1:$A$42</definedName>
    <definedName name="chart2_56">WEO '[14]LINK'!$A$1:$A$42</definedName>
    <definedName name="chart2_57">WEO '[14]LINK'!$A$1:$A$42</definedName>
    <definedName name="chart2_61">WEO '[14]LINK'!$A$1:$A$42</definedName>
    <definedName name="chart2_64">WEO '[14]LINK'!$A$1:$A$42</definedName>
    <definedName name="chart2_65">WEO '[14]LINK'!$A$1:$A$42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1_1">'[30]weo_real'!#REF!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'[17]BFtab10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'[16]corresp'!$A$1:$B$37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'[4]REER Forecast'!#REF!</definedName>
    <definedName name="CPIindex">'[4]REER Forecast'!#REF!</definedName>
    <definedName name="CPImonth">'[4]REER Forecast'!#REF!</definedName>
    <definedName name="CSBT">'[16]Montabs'!$B$88:$CQ$150</definedName>
    <definedName name="CSBTN">'[16]Montabs'!$B$153:$CO$202</definedName>
    <definedName name="CSBTR">'[16]Montabs'!$B$203:$CO$243</definedName>
    <definedName name="CSIDATES_11">'[32]WEO'!#REF!</definedName>
    <definedName name="CSIDATES_66">'[32]WEO'!#REF!</definedName>
    <definedName name="CUADRO_10.3.1">'[33]fondo promedio'!$A$36:$L$74</definedName>
    <definedName name="CUADRO_10_3_1">'[33]fondo promedio'!$A$36:$L$74</definedName>
    <definedName name="CUADRO_N__4.1.3">#REF!</definedName>
    <definedName name="CUADRO_N__4_1_3">#REF!</definedName>
    <definedName name="Current_account">#REF!</definedName>
    <definedName name="CurrVintage">'[34]Current'!$D$66</definedName>
    <definedName name="CurrVintage_11">'[35]Current'!$D$66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'[36]A15'!#REF!</definedName>
    <definedName name="dateB">#REF!</definedName>
    <definedName name="dateMacro">#REF!</definedName>
    <definedName name="datemon">'[37]pms'!#REF!</definedName>
    <definedName name="dateREER">#REF!</definedName>
    <definedName name="dates_11">'[38]WEO'!#REF!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'[39]INFlevel'!#REF!</definedName>
    <definedName name="DATESA">'[7]EU2DBase'!$B$14:$B$31</definedName>
    <definedName name="DATESATKM">#REF!</definedName>
    <definedName name="DATESM">'[7]EU2DBase'!$B$88:$B$196</definedName>
    <definedName name="DATESMTKM">#REF!</definedName>
    <definedName name="DATESQ">'[7]EU2DBase'!$B$49:$B$72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'[40]Debt_Total'!#REF!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'[41]NPV_base'!#REF!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'[42]Contents'!$B$78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'[43]WEO LINK'!#REF!</definedName>
    <definedName name="EDN_11">'[44]WEO LINK'!#REF!</definedName>
    <definedName name="EDN_66">'[44]WEO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'[42]Contents'!$B$73</definedName>
    <definedName name="EDSSDESCRIPTOR_14">#REF!</definedName>
    <definedName name="EDSSDESCRIPTOR_25">#REF!</definedName>
    <definedName name="EDSSDESCRIPTOR_28">#REF!</definedName>
    <definedName name="EDSSFILE">'[42]Contents'!$B$77</definedName>
    <definedName name="EDSSFILE_14">#REF!</definedName>
    <definedName name="EDSSFILE_25">#REF!</definedName>
    <definedName name="EDSSFILE_28">#REF!</definedName>
    <definedName name="EDSSNAME">'[42]Contents'!$B$72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'[42]Contents'!$B$81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'[42]Contents'!$B$74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'[45]C'!$P$428:$T$428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'[46]Q5'!$A:$C,'[46]Q5'!$1:$7</definedName>
    <definedName name="Exch.Rate">#REF!</definedName>
    <definedName name="Exch_Rate">#REF!</definedName>
    <definedName name="exchrate">#REF!</definedName>
    <definedName name="ExitWRS">'[47]Main'!$AB$27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'[48]Q'!$D$52:$O$103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'[49]Index'!$C$21</definedName>
    <definedName name="FISUM">#REF!</definedName>
    <definedName name="FK_6_65">WEO '[14]LINK'!$A$1:$A$42</definedName>
    <definedName name="FLOPEC">#REF!</definedName>
    <definedName name="FLOPEC_14">#REF!</definedName>
    <definedName name="FLOPEC_25">#REF!</definedName>
    <definedName name="FLOWS">#REF!</definedName>
    <definedName name="fmb_11">'[38]WEO'!#REF!</definedName>
    <definedName name="fmb_14">#REF!</definedName>
    <definedName name="fmb_2">'[50]WEO'!#REF!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'[51]FOREX_DAILY'!$A$9:$Q$128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'[32]WEO'!#REF!</definedName>
    <definedName name="GCENL_66">'[32]WEO'!#REF!</definedName>
    <definedName name="GCRG_11">'[32]WEO'!#REF!</definedName>
    <definedName name="GCRG_66">'[32]WEO'!#REF!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'[32]WEO'!#REF!</definedName>
    <definedName name="GGENL_66">'[32]WEO'!#REF!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'[32]WEO'!#REF!</definedName>
    <definedName name="GGRG_66">'[32]WEO'!#REF!</definedName>
    <definedName name="Grace_IDA">#REF!</definedName>
    <definedName name="Grace_NC">'[41]NPV_base'!#REF!</definedName>
    <definedName name="Grace1_IDA">#REF!</definedName>
    <definedName name="GRÁFICO_10.3.1.">'[33]GRÁFICO DE FONDO POR AFILIADO'!$A$3:$H$35</definedName>
    <definedName name="GRÁFICO_10.3.2">'[33]GRÁFICO DE FONDO POR AFILIADO'!$A$36:$H$68</definedName>
    <definedName name="GRÁFICO_10.3.3">'[33]GRÁFICO DE FONDO POR AFILIADO'!$A$69:$H$101</definedName>
    <definedName name="GRÁFICO_10.3.4.">'[33]GRÁFICO DE FONDO POR AFILIADO'!$A$103:$H$135</definedName>
    <definedName name="GRÁFICO_10_3_1_">'[33]GRÁFICO DE FONDO POR AFILIADO'!$A$3:$H$35</definedName>
    <definedName name="GRÁFICO_10_3_2">'[33]GRÁFICO DE FONDO POR AFILIADO'!$A$36:$H$68</definedName>
    <definedName name="GRÁFICO_10_3_3">'[33]GRÁFICO DE FONDO POR AFILIADO'!$A$69:$H$101</definedName>
    <definedName name="GRÁFICO_10_3_4_">'[33]GRÁFICO DE FONDO POR AFILIADO'!$A$103:$H$135</definedName>
    <definedName name="GRÁFICO_N_10.2.4.">#REF!</definedName>
    <definedName name="GRÁFICO_N_10_2_4_">#REF!</definedName>
    <definedName name="GRAND_TOTAL">#REF!</definedName>
    <definedName name="GRAPHS">'[16]interv'!$A$1:$H$23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'[52]GG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'[3]Input'!#REF!</definedName>
    <definedName name="INPUT_4">'[3]Input'!#REF!</definedName>
    <definedName name="int">#REF!</definedName>
    <definedName name="INTER_CRED">#REF!</definedName>
    <definedName name="INTER_DEPO">#REF!</definedName>
    <definedName name="INTEREST">'[6]INT_RATES_old'!$A$1:$I$35</definedName>
    <definedName name="Interest_IDA">#REF!</definedName>
    <definedName name="Interest_NC">'[41]NPV_base'!#REF!</definedName>
    <definedName name="InterestRate">#REF!</definedName>
    <definedName name="invtab">'[17]BFtab10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'[6]LABORMKT_OLD'!$A$1:$O$39</definedName>
    <definedName name="LAST">'[53]DOC'!$C$8</definedName>
    <definedName name="lclub">#REF!</definedName>
    <definedName name="LEFT">#REF!</definedName>
    <definedName name="LEND">#REF!</definedName>
    <definedName name="LIABILITIES">'[54]CBA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'[55]Table 6_MacroFrame'!#REF!</definedName>
    <definedName name="lkdjfafoij_11">'[56]Table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'[48]EU'!$BS$29:$CB$88</definedName>
    <definedName name="Maturity_IDA">#REF!</definedName>
    <definedName name="Maturity_NC">'[41]NPV_base'!#REF!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'[57]Q2'!$E$63:$AH$63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'[37]Prog'!#REF!</definedName>
    <definedName name="MENORES">#REF!</definedName>
    <definedName name="MENORES_14">#REF!</definedName>
    <definedName name="MENORES_25">#REF!</definedName>
    <definedName name="MER">#REF!</definedName>
    <definedName name="MFISCAL">'[5]Annual Raw Data'!#REF!</definedName>
    <definedName name="mflowsa">mflowsa</definedName>
    <definedName name="mflowsq">mflowsq</definedName>
    <definedName name="mgoods">'[23]CAgds'!$D$14:$BO$14</definedName>
    <definedName name="mgoods_11">'[58]CAgds'!$D$14:$BO$14</definedName>
    <definedName name="MICRO">#REF!</definedName>
    <definedName name="MICROM_11">'[32]WEO'!#REF!</definedName>
    <definedName name="MICROM_66">'[32]WEO'!#REF!</definedName>
    <definedName name="MIDDLE">#REF!</definedName>
    <definedName name="MIMP3">'[16]monimp'!$A$88:$F$92</definedName>
    <definedName name="MIMPALL">'[16]monimp'!$A$67:$F$88</definedName>
    <definedName name="minc">'[23]CAinc'!$D$14:$BO$14</definedName>
    <definedName name="minc_11">'[58]CAinc'!$D$14:$BO$14</definedName>
    <definedName name="MISC3">#REF!</definedName>
    <definedName name="MISC4">'[3]OUTPUT'!#REF!</definedName>
    <definedName name="mm">mm</definedName>
    <definedName name="mm_11">'[59]labels'!#REF!</definedName>
    <definedName name="mm_14">'[59]labels'!#REF!</definedName>
    <definedName name="mm_20">mm_20</definedName>
    <definedName name="mm_24">mm_24</definedName>
    <definedName name="mm_25">'[59]labels'!#REF!</definedName>
    <definedName name="mm_28">mm_28</definedName>
    <definedName name="MNDATES">#REF!</definedName>
    <definedName name="MNEER">#REF!</definedName>
    <definedName name="mnfs">'[23]CAnfs'!$D$14:$BO$14</definedName>
    <definedName name="mnfs_11">'[58]CAnfs'!$D$14:$BO$14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'[16]Montabs'!$B$315:$CO$371</definedName>
    <definedName name="MONSURR">'[16]Montabs'!$B$374:$CO$425</definedName>
    <definedName name="MONSURVEY">'[16]Montabs'!$B$243:$CQ$311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'[5]Annual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'[60]DATA'!$B$1:$IT$1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'[17]BFtab10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'[7]EU2DBase'!#REF!</definedName>
    <definedName name="NAMESM">'[7]EU2DBase'!#REF!</definedName>
    <definedName name="NAMESQ">'[7]EU2DBase'!#REF!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'[57]Q2'!$E$47:$AH$47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'[16]junk'!$A$108:$F$137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an">nman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'[61]Prog'!#REF!</definedName>
    <definedName name="NTDD_R">'[30]weo_real'!#REF!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'[59]labels'!#REF!</definedName>
    <definedName name="p_25">'[59]labels'!#REF!</definedName>
    <definedName name="P92_">#REF!</definedName>
    <definedName name="PAG2">'[5]Index'!#REF!</definedName>
    <definedName name="PAG3">'[5]Index'!#REF!</definedName>
    <definedName name="PAG4">'[5]Index'!#REF!</definedName>
    <definedName name="PAG5">'[5]Index'!#REF!</definedName>
    <definedName name="PAG6">'[5]Index'!#REF!</definedName>
    <definedName name="PAG7">#REF!</definedName>
    <definedName name="Parmeshwar">#REF!</definedName>
    <definedName name="Pay_Cap">'[62]Baseline'!#REF!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'[63]Output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'[17]BFtab10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'[4]REER Forecast'!#REF!</definedName>
    <definedName name="PPPI95">'[66]WPI'!#REF!</definedName>
    <definedName name="PPPWGT">NA()</definedName>
    <definedName name="PRICES">#REF!</definedName>
    <definedName name="print_aea">#REF!</definedName>
    <definedName name="_xlnm.Print_Area" localSheetId="0">'Sinteza - An 2'!$A$2:$L$57</definedName>
    <definedName name="PRINT_AREA_MI">'[7]EU2DBase'!$C$12:$U$156</definedName>
    <definedName name="Print_Area1">'[67]Tab16_2000_'!$A$1:$G$33</definedName>
    <definedName name="Print_Area2">'[67]Tab16_2000_'!$A$1:$G$33</definedName>
    <definedName name="Print_Area3">'[67]Tab16_2000_'!$A$1:$G$33</definedName>
    <definedName name="_xlnm.Print_Titles" localSheetId="0">'Sinteza - An 2'!$4:$11</definedName>
    <definedName name="PRINT_TITLES_MI">#REF!</definedName>
    <definedName name="Print1">'[68]DATA'!$A$2:$BK$75</definedName>
    <definedName name="Print2">'[68]DATA'!$A$77:$AX$111</definedName>
    <definedName name="Print3">'[68]DATA'!$A$112:$CH$112</definedName>
    <definedName name="Print4">'[68]DATA'!$A$113:$AX$125</definedName>
    <definedName name="Print5">'[68]DATA'!$A$128:$AM$133</definedName>
    <definedName name="Print6">'[68]DATA'!#REF!</definedName>
    <definedName name="Print6_9">'[68]DATA'!$A$135:$N$199</definedName>
    <definedName name="printme">#REF!</definedName>
    <definedName name="PRINTNMP">#REF!</definedName>
    <definedName name="PrintThis_Links">'[47]Links'!$A$1:$F$33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'[69]Debtind:2001_02 Debt Service '!$B$2:$J$72</definedName>
    <definedName name="PROJ">'[69]XMS:MT_Low'!$B$2:$N$57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'[70]GRAFPROM'!#REF!</definedName>
    <definedName name="ProposedCredits">#REF!</definedName>
    <definedName name="prt">'[16]real'!$A$1:$V$98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'[5]Quarterly Raw Data'!#REF!</definedName>
    <definedName name="QTAB7">'[5]Quarterly MacroFlow'!#REF!</definedName>
    <definedName name="QTAB7A">'[5]Quarterly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'[14]LINK'!$A$1:$A$42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'[71]OUT'!$L$46:$S$88</definedName>
    <definedName name="REA_SEC">'[71]OUT'!$L$191:$S$218</definedName>
    <definedName name="REAL">#REF!</definedName>
    <definedName name="REAL_SAV">'[71]OUT'!$L$8:$S$30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'[16]Montabs'!$B$482:$AJ$533</definedName>
    <definedName name="REDCBACC">'[16]Montabs'!$B$482:$AM$533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'[16]Montabs'!$B$537:$AM$589</definedName>
    <definedName name="REDMS">'[16]Montabs'!$B$536:$AJ$589</definedName>
    <definedName name="REDTab10">'[72]Documents'!$B$454:$H$501</definedName>
    <definedName name="REDTab35">'[73]RED'!#REF!</definedName>
    <definedName name="REDTab43a">#REF!</definedName>
    <definedName name="REDTab43b">#REF!</definedName>
    <definedName name="REDTab6">'[72]Documents'!$B$273:$G$320</definedName>
    <definedName name="REDTab8">'[72]Documents'!$B$349:$G$383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'[42]Contents'!$B$79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'[3]RES'!#REF!</definedName>
    <definedName name="RetrieveMode">'[74]Setup'!$A$1:$A$3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'[47]Main'!$AB$28</definedName>
    <definedName name="rngDepartmentDrive">'[47]Main'!$AB$25</definedName>
    <definedName name="rngEMailAddress">'[47]Main'!$AB$22</definedName>
    <definedName name="rngErrorSort">'[47]ErrCheck'!$A$4</definedName>
    <definedName name="rngLastSave">'[47]Main'!$G$21</definedName>
    <definedName name="rngLastSent">'[47]Main'!$G$20</definedName>
    <definedName name="rngLastUpdate">'[47]Links'!$D$2</definedName>
    <definedName name="rngNeedsUpdate">'[47]Links'!$E$2</definedName>
    <definedName name="rngNews">'[47]Main'!$AB$29</definedName>
    <definedName name="RNGNM">#REF!</definedName>
    <definedName name="rngQuestChecked">'[47]ErrCheck'!$A$3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'[15]Output data'!#REF!</definedName>
    <definedName name="SEK">#REF!</definedName>
    <definedName name="SEL_AGRI">'[6]AGRI_old'!$A$1:$S$22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'[71]IN'!$B$22:$S$49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'[15]Output data'!#REF!</definedName>
    <definedName name="SRTab6">#REF!</definedName>
    <definedName name="SRTab7">'[73]RED'!#REF!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'[75]IMATA'!$B$45:$B$108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'[76]a45'!#REF!</definedName>
    <definedName name="Stocks_Form">'[76]a45'!#REF!</definedName>
    <definedName name="Stocks_IDs">'[76]a45'!#REF!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'[72]Prices'!$A$99:$J$131</definedName>
    <definedName name="T11IMW">'[72]Labor'!$B$3:$J$45</definedName>
    <definedName name="T12ULC">'[72]Labor'!$B$53:$J$97</definedName>
    <definedName name="T13LFE">'[72]Labor'!$B$155:$I$200</definedName>
    <definedName name="T14EPE">'[72]Labor'!$B$256:$J$309</definedName>
    <definedName name="T15ROP">#REF!</definedName>
    <definedName name="T16OPU">#REF!</definedName>
    <definedName name="t1a">#REF!</definedName>
    <definedName name="t2a">#REF!</definedName>
    <definedName name="T2YSECREA">'[77]GDPSEC'!$A$11:$M$80</definedName>
    <definedName name="t3a">#REF!</definedName>
    <definedName name="T3YSECNOM">'[77]GDPSEC'!$A$93:$M$153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'[72]Prices'!$A$3:$R$47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'[78]RED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'[78]RED tables'!#REF!</definedName>
    <definedName name="tab23">#REF!</definedName>
    <definedName name="tab23_11">'[78]RED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'[78]RED tables'!#REF!</definedName>
    <definedName name="tab24">#REF!</definedName>
    <definedName name="tab24_11">'[78]RED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'[78]RED tables'!#REF!</definedName>
    <definedName name="tab25">#REF!</definedName>
    <definedName name="tab25_11">'[78]RED tables'!#REF!</definedName>
    <definedName name="tab25_20">#REF!</definedName>
    <definedName name="tab25_28">#REF!</definedName>
    <definedName name="tab25_66">'[78]RED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'[79]E'!$A$1:$AK$43</definedName>
    <definedName name="tab4_14">#REF!</definedName>
    <definedName name="tab4_2">#REF!</definedName>
    <definedName name="tab4_25">#REF!</definedName>
    <definedName name="tab4_28">#REF!</definedName>
    <definedName name="TAB4_66">'[79]E'!$A$1:$AK$43</definedName>
    <definedName name="tab43">#REF!</definedName>
    <definedName name="tab44">#REF!</definedName>
    <definedName name="TAB4A">'[79]E'!$B$102:$AK$153</definedName>
    <definedName name="TAB4B">'[79]E'!$B$48:$AK$100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'[5]Annual Tables'!#REF!</definedName>
    <definedName name="TAB6B">'[5]Annual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'[80]Table'!$A$1:$AA$81</definedName>
    <definedName name="Table__47">'[81]RED47'!$A$1:$I$53</definedName>
    <definedName name="Table_1">#REF!</definedName>
    <definedName name="Table_1.__Armenia__Selected_Economic_Indicators">'[6]SEI_OLD'!$A$1:$G$59</definedName>
    <definedName name="Table_1___Armenia__Selected_Economic_Indicators">'[6]SEI_OLD'!$A$1:$G$59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'[6]LABORMKT_OLD'!$A$1:$O$37</definedName>
    <definedName name="Table_10____Mozambique____Medium_Term_External_Debt__1997_2015">#REF!</definedName>
    <definedName name="Table_10__Armenia___Labor_Market_Indicators__1994_99__1">'[6]LABORMKT_OLD'!$A$1:$O$37</definedName>
    <definedName name="table_11">#REF!</definedName>
    <definedName name="Table_11._Armenia___Average_Monthly_Wages_in_the_State_Sector__1994_99__1">'[6]WAGES_old'!$A$1:$F$63</definedName>
    <definedName name="Table_11__Armenia___Average_Monthly_Wages_in_the_State_Sector__1994_99__1">'[6]WAGES_old'!$A$1:$F$63</definedName>
    <definedName name="Table_12.__Armenia__Labor_Force__Employment__and_Unemployment__1994_99">'[6]EMPLOY_old'!$A$1:$H$53</definedName>
    <definedName name="Table_12___Armenia__Labor_Force__Employment__and_Unemployment__1994_99">'[6]EMPLOY_old'!$A$1:$H$53</definedName>
    <definedName name="Table_13._Armenia___Employment_in_the_Public_Sector__1994_99">'[6]EMPL_PUBL_old'!$A$1:$F$27</definedName>
    <definedName name="Table_13__Armenia___Employment_in_the_Public_Sector__1994_99">'[6]EMPL_PUBL_old'!$A$1:$F$27</definedName>
    <definedName name="Table_14">#REF!</definedName>
    <definedName name="Table_14._Armenia___Budgetary_Sector_Employment__1994_99">'[6]EMPL_BUDG_old'!$A$1:$K$17</definedName>
    <definedName name="Table_14__Armenia___Budgetary_Sector_Employment__1994_99">'[6]EMPL_BUDG_old'!$A$1:$K$17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'[6]EXPEN_old'!$A$1:$F$25</definedName>
    <definedName name="Table_19__Armenia___Distribution_of_Current_Expenditures_in_the_Consolidated_Government_Budget__1994_99">'[6]EXPEN_old'!$A$1:$F$25</definedName>
    <definedName name="Table_2.__Armenia___Real_Gross_Domestic_Product_Growth__1994_99">'[6]NGDP_R_old'!$A$1:$L$35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'[6]NGDP_R_old'!$A$1:$L$35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'[6]TAX_REV_old'!$A$1:$F$24</definedName>
    <definedName name="Table_20__Armenia___Composition_of_Tax_Revenues_in_Consolidated_Government_Budget__1994_99">'[6]TAX_REV_old'!$A$1:$F$24</definedName>
    <definedName name="Table_21._Armenia___Accounts_of_the_Central_Bank__1994_99">'[6]CBANK_old'!$A$1:$U$46</definedName>
    <definedName name="Table_21__Armenia___Accounts_of_the_Central_Bank__1994_99">'[6]CBANK_old'!$A$1:$U$46</definedName>
    <definedName name="Table_22._Armenia___Monetary_Survey__1994_99">'[6]MSURVEY_old'!$A$1:$Q$52</definedName>
    <definedName name="Table_22__Armenia___Monetary_Survey__1994_99">'[6]MSURVEY_old'!$A$1:$Q$52</definedName>
    <definedName name="Table_23._Armenia___Commercial_Banks___Interest_Rates_for_Loans_and_Deposits_in_Drams_and_U.S._Dollars__1996_99">'[6]INT_RATES_old'!$A$1:$R$32</definedName>
    <definedName name="Table_23__Armenia___Commercial_Banks___Interest_Rates_for_Loans_and_Deposits_in_Drams_and_U_S__Dollars__1996_99">'[6]INT_RATES_old'!$A$1:$R$32</definedName>
    <definedName name="Table_24._Armenia___Treasury_Bills__1995_99">'[6]Tbill_old'!$A$1:$U$31</definedName>
    <definedName name="Table_24__Armenia___Treasury_Bills__1995_99">'[6]Tbill_old'!$A$1:$U$31</definedName>
    <definedName name="Table_25">#REF!</definedName>
    <definedName name="Table_25._Armenia___Quarterly_Balance_of_Payments_and_External_Financing__1995_99">'[6]BOP_Q_OLD'!$A$1:$F$74</definedName>
    <definedName name="Table_25__Armenia___Quarterly_Balance_of_Payments_and_External_Financing__1995_99">'[6]BOP_Q_OLD'!$A$1:$F$74</definedName>
    <definedName name="Table_26._Armenia___Summary_External_Debt_Data__1995_99">'[6]EXTDEBT_OLD'!$A$1:$F$45</definedName>
    <definedName name="Table_26__Armenia___Summary_External_Debt_Data__1995_99">'[6]EXTDEBT_OLD'!$A$1:$F$45</definedName>
    <definedName name="Table_27.__Armenia___Commodity_Composition_of_Trade__1995_99">'[6]COMP_TRADE'!$A$1:$F$29</definedName>
    <definedName name="Table_27___Armenia___Commodity_Composition_of_Trade__1995_99">'[6]COMP_TRADE'!$A$1:$F$29</definedName>
    <definedName name="Table_28._Armenia___Direction_of_Trade__1995_99">'[6]DOT'!$A$1:$F$66</definedName>
    <definedName name="Table_28__Armenia___Direction_of_Trade__1995_99">'[6]DOT'!$A$1:$F$66</definedName>
    <definedName name="Table_29._Armenia___Incorporatized_and_Partially_Privatized_Enterprises__1994_99">'[6]PRIVATE_OLD'!$A$1:$G$29</definedName>
    <definedName name="Table_29__Armenia___Incorporatized_and_Partially_Privatized_Enterprises__1994_99">'[6]PRIVATE_OLD'!$A$1:$G$29</definedName>
    <definedName name="Table_3.__Armenia_Quarterly_Real_GDP_1997_99">'[6]GDP_q_old'!$A$1:$P$31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'[6]GDP_q_old'!$A$1:$P$31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'[6]BNKIND_old'!$A$1:$M$16</definedName>
    <definedName name="Table_30__Armenia___Banking_System_Indicators__1997_99">'[6]BNKIND_old'!$A$1:$M$16</definedName>
    <definedName name="Table_31._Armenia___Banking_Sector_Loans__1996_99">'[6]BNKLOANS_old'!$A$1:$O$40</definedName>
    <definedName name="Table_31__Armenia___Banking_Sector_Loans__1996_99">'[6]BNKLOANS_old'!$A$1:$O$40</definedName>
    <definedName name="Table_32._Armenia___Total_Electricity_Generation__Distribution_and_Collection__1994_99">'[6]ELECTR_old'!$A$1:$F$51</definedName>
    <definedName name="Table_32__Armenia___Total_Electricity_Generation__Distribution_and_Collection__1994_99">'[6]ELECTR_old'!$A$1:$F$51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'[6]taxrevSum'!$A$1:$F$52</definedName>
    <definedName name="Table_34__General_Government_Tax_Revenue_Performance_in_Armenia_and_Comparator_Countries_1995___1998_1">'[6]taxrevSum'!$A$1:$F$52</definedName>
    <definedName name="Table_4.__Moldova____Monetary_Survey_and_Projections__1994_98_1">#REF!</definedName>
    <definedName name="Table_4._Armenia___Gross_Domestic_Product__1994_99">'[6]NGDP_old'!$A$1:$O$33</definedName>
    <definedName name="Table_4___Moldova____Monetary_Survey_and_Projections__1994_98_1">#REF!</definedName>
    <definedName name="Table_4__Armenia___Gross_Domestic_Product__1994_99">'[6]NGDP_old'!$A$1:$O$33</definedName>
    <definedName name="Table_4SR">#REF!</definedName>
    <definedName name="Table_5._Armenia___Production_of_Selected_Agricultural_Products__1994_99">'[6]AGRI_old'!$A$1:$S$22</definedName>
    <definedName name="Table_5__Armenia___Production_of_Selected_Agricultural_Products__1994_99">'[6]AGRI_old'!$A$1:$S$22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'[6]INDCOM_old'!$A$1:$L$31</definedName>
    <definedName name="Table_6___Moldova__Balance_of_Payments__1994_98">#REF!</definedName>
    <definedName name="Table_6__Armenia___Production_of_Selected_Industrial_Commodities__1994_99">'[6]INDCOM_old'!$A$1:$L$31</definedName>
    <definedName name="Table_7._Armenia___Consumer_Prices__1994_99">'[6]CPI_old'!$A$1:$I$102</definedName>
    <definedName name="Table_7__Armenia___Consumer_Prices__1994_99">'[6]CPI_old'!$A$1:$I$102</definedName>
    <definedName name="Table_8.__Armenia___Selected_Energy_Prices__1994_99__1">'[6]ENERGY_old'!$A$1:$AF$25</definedName>
    <definedName name="Table_8___Armenia___Selected_Energy_Prices__1994_99__1">'[6]ENERGY_old'!$A$1:$AF$25</definedName>
    <definedName name="Table_9._Armenia___Regulated_Prices_for_Main_Commodities_and_Services__1994_99__1">'[6]MAINCOM_old '!$A$1:$H$20</definedName>
    <definedName name="Table_9__Armenia___Regulated_Prices_for_Main_Commodities_and_Services__1994_99__1">'[6]MAINCOM_old '!$A$1:$H$20</definedName>
    <definedName name="Table_debt">'[82]Table'!$A$3:$AB$70</definedName>
    <definedName name="Table_debt_14">#REF!</definedName>
    <definedName name="Table_debt_25">#REF!</definedName>
    <definedName name="Table_debt_new">'[83]Table'!$A$3:$AB$70</definedName>
    <definedName name="Table_debt_new_11">'[84]Table'!$A$3:$AB$70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'[71]Labor'!$A$1:$X$58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'[82]Table_GEF'!$B$2:$T$51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'[47]ErrCheck'!$A$3:$E$5</definedName>
    <definedName name="tblLinks">'[47]Links'!$A$4:$F$33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'[3]Trade'!#REF!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'[7]EU2DBase'!$C$1:$F$196</definedName>
    <definedName name="UKR2">'[7]EU2DBase'!$G$1:$U$196</definedName>
    <definedName name="UKR3">'[7]EU2DBase'!#REF!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'[42]Contents'!$B$80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'[16]Montabs:junk'!$B$17:$U$38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'[32]WEO'!#REF!</definedName>
    <definedName name="WIN_66">'[32]WEO'!#REF!</definedName>
    <definedName name="WPCP33_D">#REF!</definedName>
    <definedName name="WPCP33pch">#REF!</definedName>
    <definedName name="WPI">'[4]REER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'[58]CAgds'!$D$12:$BO$12</definedName>
    <definedName name="XGS">#REF!</definedName>
    <definedName name="xinc">'[23]CAinc'!$D$12:$BO$12</definedName>
    <definedName name="xinc_11">'[58]CAinc'!$D$12:$BO$12</definedName>
    <definedName name="xnfs">'[23]CAnfs'!$D$12:$BO$12</definedName>
    <definedName name="xnfs_11">'[58]CAnfs'!$D$12:$BO$12</definedName>
    <definedName name="XOF">#REF!</definedName>
    <definedName name="xr">#REF!</definedName>
    <definedName name="xxWRS_1">WEO '[14]LINK'!$A$1:$A$42</definedName>
    <definedName name="xxWRS_1_15">WEO '[14]LINK'!$A$1:$A$42</definedName>
    <definedName name="xxWRS_1_17">WEO '[14]LINK'!$A$1:$A$42</definedName>
    <definedName name="xxWRS_1_2">#REF!</definedName>
    <definedName name="xxWRS_1_20">WEO '[14]LINK'!$A$1:$A$42</definedName>
    <definedName name="xxWRS_1_22">WEO '[14]LINK'!$A$1:$A$42</definedName>
    <definedName name="xxWRS_1_24">WEO '[14]LINK'!$A$1:$A$42</definedName>
    <definedName name="xxWRS_1_28">WEO '[14]LINK'!$A$1:$A$42</definedName>
    <definedName name="xxWRS_1_37">WEO '[14]LINK'!$A$1:$A$42</definedName>
    <definedName name="xxWRS_1_38">WEO '[14]LINK'!$A$1:$A$42</definedName>
    <definedName name="xxWRS_1_46">WEO '[14]LINK'!$A$1:$A$42</definedName>
    <definedName name="xxWRS_1_47">WEO '[14]LINK'!$A$1:$A$42</definedName>
    <definedName name="xxWRS_1_49">WEO '[14]LINK'!$A$1:$A$42</definedName>
    <definedName name="xxWRS_1_54">WEO '[14]LINK'!$A$1:$A$42</definedName>
    <definedName name="xxWRS_1_55">WEO '[14]LINK'!$A$1:$A$42</definedName>
    <definedName name="xxWRS_1_56">WEO '[14]LINK'!$A$1:$A$42</definedName>
    <definedName name="xxWRS_1_57">WEO '[14]LINK'!$A$1:$A$42</definedName>
    <definedName name="xxWRS_1_61">WEO '[14]LINK'!$A$1:$A$42</definedName>
    <definedName name="xxWRS_1_63">WEO '[14]LINK'!$A$1:$A$42</definedName>
    <definedName name="xxWRS_1_64">WEO '[14]LINK'!$A$1:$A$42</definedName>
    <definedName name="xxWRS_1_65">WEO '[14]LINK'!$A$1:$A$42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'[85]Table'!$A$3:$AB$70</definedName>
    <definedName name="xxxxx_11">'[86]Table'!$A$3:$AB$70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'[87]ass'!$7:$7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'[88]oth'!$17:$17</definedName>
    <definedName name="zRoWCPIchange">#REF!</definedName>
    <definedName name="zRoWCPIchange_14">#REF!</definedName>
    <definedName name="zRoWCPIchange_25">#REF!</definedName>
    <definedName name="zSDReRate">'[88]ass'!$24:$24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'[89]до викупа'!$E$664</definedName>
  </definedNames>
  <calcPr fullCalcOnLoad="1"/>
</workbook>
</file>

<file path=xl/sharedStrings.xml><?xml version="1.0" encoding="utf-8"?>
<sst xmlns="http://schemas.openxmlformats.org/spreadsheetml/2006/main" count="56" uniqueCount="51">
  <si>
    <t xml:space="preserve"> EXECUŢIA BUGETULUI GENERAL CONSOLIDAT </t>
  </si>
  <si>
    <t xml:space="preserve">    </t>
  </si>
  <si>
    <t xml:space="preserve"> Realizări 1.01.-30.04.2016</t>
  </si>
  <si>
    <t>Realizări 1.01.-30.04.2017</t>
  </si>
  <si>
    <t xml:space="preserve"> Diferenţe    2017
   faţă de      2016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</si>
  <si>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</si>
  <si>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</si>
  <si>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</si>
  <si>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</si>
  <si>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</si>
  <si>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</si>
  <si>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</si>
  <si>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</si>
  <si>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</si>
  <si>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</si>
  <si>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</si>
  <si>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</si>
  <si>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</si>
  <si>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</si>
  <si>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</si>
  <si>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</si>
  <si>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</si>
  <si>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</si>
  <si>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</si>
  <si>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</si>
  <si>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</si>
  <si>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</si>
  <si>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</si>
  <si>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</si>
  <si>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</si>
  <si>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Operatiuni financiare</t>
  </si>
  <si>
    <t>Sume incasate in contul unic (bugetul de stat)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</si>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</sst>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  <numFmt numFmtId="168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20" fillId="33" borderId="0" xfId="55" applyNumberFormat="1" applyFont="1" applyFill="1" applyBorder="1" applyAlignment="1">
      <alignment horizontal="right"/>
      <protection/>
    </xf>
    <xf numFmtId="164" fontId="20" fillId="33" borderId="0" xfId="0" applyNumberFormat="1" applyFont="1" applyFill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0" fontId="21" fillId="34" borderId="0" xfId="0" applyFont="1" applyFill="1" applyBorder="1" applyAlignment="1" quotePrefix="1">
      <alignment horizontal="center" wrapText="1"/>
    </xf>
    <xf numFmtId="0" fontId="21" fillId="34" borderId="0" xfId="0" applyFont="1" applyFill="1" applyBorder="1" applyAlignment="1">
      <alignment horizontal="center" wrapText="1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4" fontId="18" fillId="33" borderId="1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right"/>
      <protection locked="0"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0" fontId="20" fillId="0" borderId="12" xfId="55" applyFont="1" applyFill="1" applyBorder="1" applyAlignment="1" quotePrefix="1">
      <alignment horizontal="center" vertical="center" wrapText="1"/>
      <protection/>
    </xf>
    <xf numFmtId="0" fontId="0" fillId="0" borderId="12" xfId="0" applyFont="1" applyBorder="1" applyAlignment="1">
      <alignment/>
    </xf>
    <xf numFmtId="0" fontId="20" fillId="0" borderId="12" xfId="55" applyFont="1" applyFill="1" applyBorder="1" applyAlignment="1" quotePrefix="1">
      <alignment horizontal="center" vertical="center" wrapText="1"/>
      <protection/>
    </xf>
    <xf numFmtId="164" fontId="20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20" fillId="33" borderId="12" xfId="0" applyNumberFormat="1" applyFont="1" applyFill="1" applyBorder="1" applyAlignment="1">
      <alignment horizontal="center" vertical="center" wrapText="1"/>
    </xf>
    <xf numFmtId="164" fontId="20" fillId="33" borderId="12" xfId="0" applyNumberFormat="1" applyFont="1" applyFill="1" applyBorder="1" applyAlignment="1" quotePrefix="1">
      <alignment horizontal="center" vertical="center" wrapText="1"/>
    </xf>
    <xf numFmtId="164" fontId="20" fillId="33" borderId="12" xfId="0" applyNumberFormat="1" applyFont="1" applyFill="1" applyBorder="1" applyAlignment="1" quotePrefix="1">
      <alignment horizontal="center" vertical="center" wrapText="1"/>
    </xf>
    <xf numFmtId="0" fontId="20" fillId="0" borderId="12" xfId="55" applyFont="1" applyFill="1" applyBorder="1" applyAlignment="1">
      <alignment horizontal="center" vertical="center" wrapText="1"/>
      <protection/>
    </xf>
    <xf numFmtId="164" fontId="21" fillId="33" borderId="13" xfId="0" applyNumberFormat="1" applyFont="1" applyFill="1" applyBorder="1" applyAlignment="1" applyProtection="1">
      <alignment horizontal="center"/>
      <protection locked="0"/>
    </xf>
    <xf numFmtId="0" fontId="24" fillId="0" borderId="13" xfId="55" applyFont="1" applyFill="1" applyBorder="1" applyAlignment="1">
      <alignment horizontal="center"/>
      <protection/>
    </xf>
    <xf numFmtId="164" fontId="24" fillId="33" borderId="13" xfId="0" applyNumberFormat="1" applyFont="1" applyFill="1" applyBorder="1" applyAlignment="1" applyProtection="1">
      <alignment horizontal="center" wrapText="1"/>
      <protection locked="0"/>
    </xf>
    <xf numFmtId="164" fontId="24" fillId="33" borderId="0" xfId="0" applyNumberFormat="1" applyFont="1" applyFill="1" applyBorder="1" applyAlignment="1" applyProtection="1">
      <alignment horizontal="center" wrapText="1"/>
      <protection locked="0"/>
    </xf>
    <xf numFmtId="0" fontId="24" fillId="0" borderId="13" xfId="55" applyFont="1" applyFill="1" applyBorder="1" applyAlignment="1">
      <alignment horizontal="right"/>
      <protection/>
    </xf>
    <xf numFmtId="0" fontId="24" fillId="0" borderId="13" xfId="55" applyFont="1" applyFill="1" applyBorder="1" applyAlignment="1">
      <alignment horizontal="center" wrapText="1"/>
      <protection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14" xfId="0" applyNumberFormat="1" applyFont="1" applyFill="1" applyBorder="1" applyAlignment="1" applyProtection="1">
      <alignment horizontal="center" vertical="center"/>
      <protection locked="0"/>
    </xf>
    <xf numFmtId="164" fontId="20" fillId="33" borderId="14" xfId="0" applyNumberFormat="1" applyFont="1" applyFill="1" applyBorder="1" applyAlignment="1" applyProtection="1">
      <alignment horizontal="center" vertical="center"/>
      <protection locked="0"/>
    </xf>
    <xf numFmtId="49" fontId="20" fillId="0" borderId="14" xfId="55" applyNumberFormat="1" applyFont="1" applyFill="1" applyBorder="1" applyAlignment="1">
      <alignment horizontal="center"/>
      <protection/>
    </xf>
    <xf numFmtId="49" fontId="20" fillId="0" borderId="0" xfId="55" applyNumberFormat="1" applyFont="1" applyFill="1" applyBorder="1" applyAlignment="1">
      <alignment horizontal="center"/>
      <protection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5" borderId="0" xfId="0" applyNumberFormat="1" applyFont="1" applyFill="1" applyBorder="1" applyAlignment="1" applyProtection="1">
      <alignment horizontal="left" vertical="center"/>
      <protection locked="0"/>
    </xf>
    <xf numFmtId="164" fontId="20" fillId="35" borderId="0" xfId="0" applyNumberFormat="1" applyFont="1" applyFill="1" applyBorder="1" applyAlignment="1" applyProtection="1">
      <alignment horizontal="right" vertical="center"/>
      <protection locked="0"/>
    </xf>
    <xf numFmtId="49" fontId="20" fillId="35" borderId="0" xfId="55" applyNumberFormat="1" applyFont="1" applyFill="1" applyBorder="1" applyAlignment="1">
      <alignment horizontal="right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4" borderId="0" xfId="0" applyNumberFormat="1" applyFont="1" applyFill="1" applyBorder="1" applyAlignment="1" applyProtection="1">
      <alignment horizontal="left"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/>
    </xf>
    <xf numFmtId="165" fontId="25" fillId="34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5" fontId="25" fillId="33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left" indent="2"/>
      <protection locked="0"/>
    </xf>
    <xf numFmtId="164" fontId="20" fillId="33" borderId="0" xfId="0" applyNumberFormat="1" applyFont="1" applyFill="1" applyBorder="1" applyAlignment="1" applyProtection="1">
      <alignment horizontal="left" wrapText="1" indent="4"/>
      <protection locked="0"/>
    </xf>
    <xf numFmtId="164" fontId="18" fillId="33" borderId="0" xfId="0" applyNumberFormat="1" applyFont="1" applyFill="1" applyBorder="1" applyAlignment="1" applyProtection="1">
      <alignment horizontal="left" indent="6"/>
      <protection locked="0"/>
    </xf>
    <xf numFmtId="164" fontId="18" fillId="33" borderId="0" xfId="0" applyNumberFormat="1" applyFont="1" applyFill="1" applyBorder="1" applyAlignment="1" applyProtection="1">
      <alignment vertical="center"/>
      <protection/>
    </xf>
    <xf numFmtId="165" fontId="26" fillId="33" borderId="0" xfId="0" applyNumberFormat="1" applyFont="1" applyFill="1" applyBorder="1" applyAlignment="1" applyProtection="1">
      <alignment horizontal="right" vertical="center"/>
      <protection locked="0"/>
    </xf>
    <xf numFmtId="164" fontId="18" fillId="33" borderId="0" xfId="0" applyNumberFormat="1" applyFont="1" applyFill="1" applyBorder="1" applyAlignment="1" applyProtection="1">
      <alignment horizontal="left" wrapText="1" indent="6"/>
      <protection locked="0"/>
    </xf>
    <xf numFmtId="164" fontId="20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>
      <alignment horizontal="left" vertical="center" indent="2"/>
    </xf>
    <xf numFmtId="164" fontId="20" fillId="33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vertical="center" indent="2"/>
      <protection/>
    </xf>
    <xf numFmtId="164" fontId="20" fillId="0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horizontal="left" wrapText="1"/>
      <protection locked="0"/>
    </xf>
    <xf numFmtId="164" fontId="20" fillId="33" borderId="0" xfId="0" applyNumberFormat="1" applyFont="1" applyFill="1" applyBorder="1" applyAlignment="1" applyProtection="1">
      <alignment horizontal="left" vertical="center" wrapText="1"/>
      <protection locked="0"/>
    </xf>
    <xf numFmtId="164" fontId="20" fillId="33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 horizontal="left" wrapText="1"/>
      <protection locked="0"/>
    </xf>
    <xf numFmtId="166" fontId="20" fillId="33" borderId="0" xfId="0" applyNumberFormat="1" applyFont="1" applyFill="1" applyBorder="1" applyAlignment="1" applyProtection="1">
      <alignment wrapText="1"/>
      <protection locked="0"/>
    </xf>
    <xf numFmtId="164" fontId="25" fillId="33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center" vertical="center"/>
      <protection/>
    </xf>
    <xf numFmtId="164" fontId="20" fillId="33" borderId="0" xfId="0" applyNumberFormat="1" applyFont="1" applyFill="1" applyBorder="1" applyAlignment="1" applyProtection="1">
      <alignment horizontal="left" wrapText="1" indent="1"/>
      <protection locked="0"/>
    </xf>
    <xf numFmtId="164" fontId="20" fillId="34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indent="1"/>
      <protection/>
    </xf>
    <xf numFmtId="164" fontId="20" fillId="33" borderId="0" xfId="0" applyNumberFormat="1" applyFont="1" applyFill="1" applyBorder="1" applyAlignment="1" applyProtection="1">
      <alignment horizontal="left" indent="2"/>
      <protection/>
    </xf>
    <xf numFmtId="164" fontId="20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left" wrapText="1" indent="4"/>
      <protection/>
    </xf>
    <xf numFmtId="164" fontId="18" fillId="33" borderId="0" xfId="0" applyNumberFormat="1" applyFont="1" applyFill="1" applyBorder="1" applyAlignment="1">
      <alignment vertical="center"/>
    </xf>
    <xf numFmtId="164" fontId="18" fillId="33" borderId="0" xfId="0" applyNumberFormat="1" applyFont="1" applyFill="1" applyBorder="1" applyAlignment="1" applyProtection="1">
      <alignment horizontal="left" indent="4"/>
      <protection/>
    </xf>
    <xf numFmtId="164" fontId="18" fillId="33" borderId="0" xfId="0" applyNumberFormat="1" applyFont="1" applyFill="1" applyBorder="1" applyAlignment="1" applyProtection="1">
      <alignment/>
      <protection/>
    </xf>
    <xf numFmtId="164" fontId="18" fillId="33" borderId="0" xfId="0" applyNumberFormat="1" applyFont="1" applyFill="1" applyBorder="1" applyAlignment="1">
      <alignment/>
    </xf>
    <xf numFmtId="165" fontId="26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 applyProtection="1">
      <alignment horizontal="left" wrapText="1" indent="2"/>
      <protection/>
    </xf>
    <xf numFmtId="164" fontId="20" fillId="33" borderId="0" xfId="0" applyNumberFormat="1" applyFont="1" applyFill="1" applyBorder="1" applyAlignment="1" applyProtection="1">
      <alignment/>
      <protection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4" fontId="20" fillId="33" borderId="0" xfId="0" applyNumberFormat="1" applyFont="1" applyFill="1" applyBorder="1" applyAlignment="1">
      <alignment horizontal="left" wrapText="1" indent="1"/>
    </xf>
    <xf numFmtId="164" fontId="20" fillId="33" borderId="0" xfId="0" applyNumberFormat="1" applyFont="1" applyFill="1" applyAlignment="1">
      <alignment horizontal="left" wrapText="1" indent="1"/>
    </xf>
    <xf numFmtId="164" fontId="20" fillId="0" borderId="0" xfId="0" applyNumberFormat="1" applyFont="1" applyFill="1" applyAlignment="1">
      <alignment horizontal="right" vertical="center"/>
    </xf>
    <xf numFmtId="164" fontId="20" fillId="34" borderId="10" xfId="0" applyNumberFormat="1" applyFont="1" applyFill="1" applyBorder="1" applyAlignment="1" applyProtection="1">
      <alignment horizontal="left" vertical="center"/>
      <protection/>
    </xf>
    <xf numFmtId="164" fontId="20" fillId="34" borderId="10" xfId="0" applyNumberFormat="1" applyFont="1" applyFill="1" applyBorder="1" applyAlignment="1" applyProtection="1">
      <alignment/>
      <protection/>
    </xf>
    <xf numFmtId="4" fontId="20" fillId="34" borderId="10" xfId="0" applyNumberFormat="1" applyFont="1" applyFill="1" applyBorder="1" applyAlignment="1" applyProtection="1">
      <alignment/>
      <protection/>
    </xf>
    <xf numFmtId="164" fontId="18" fillId="34" borderId="10" xfId="0" applyNumberFormat="1" applyFont="1" applyFill="1" applyBorder="1" applyAlignment="1" applyProtection="1">
      <alignment/>
      <protection/>
    </xf>
    <xf numFmtId="164" fontId="20" fillId="34" borderId="10" xfId="0" applyNumberFormat="1" applyFont="1" applyFill="1" applyBorder="1" applyAlignment="1" applyProtection="1">
      <alignment/>
      <protection/>
    </xf>
    <xf numFmtId="165" fontId="25" fillId="34" borderId="1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Alignment="1" applyProtection="1">
      <alignment horizontal="right"/>
      <protection locked="0"/>
    </xf>
    <xf numFmtId="164" fontId="18" fillId="33" borderId="0" xfId="0" applyNumberFormat="1" applyFont="1" applyFill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&#539;ii%202017\04%20aprilie%202017\BGC%20aprilie%202017%20-%20final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 aprilie 2017"/>
      <sheetName val="in zi "/>
      <sheetName val=" aprilie in luna"/>
      <sheetName val=" aprilie 2017"/>
      <sheetName val="UAT aprilie 2017"/>
      <sheetName val=" consolidari aprilie"/>
      <sheetName val="31 martie 2017 (valori)"/>
      <sheetName val="UAT martie 2017 (valori)"/>
      <sheetName val="UAT in luna martie 2017 "/>
      <sheetName val="Sinteza - An 2"/>
      <sheetName val="2016 - 2017"/>
      <sheetName val="Sinteza - An 2 prog. 6 luni"/>
      <sheetName val="progr 6 luni % execuție  "/>
      <sheetName val="BGC trim. 15.05.2017(Liliana)"/>
      <sheetName val="Sinteza - Anexa executie progam"/>
      <sheetName val="progr.%.exec"/>
      <sheetName val="dob_trez"/>
      <sheetName val="SPECIAL_CNAIR"/>
      <sheetName val="CNAIR_ex"/>
      <sheetName val="aprilie 2016"/>
      <sheetName val="aprilie 2016 leg"/>
      <sheetName val=" martie 2016"/>
      <sheetName val="bgc 2010-2020"/>
      <sheetName val="progr.%.exec (2)"/>
      <sheetName val="Program 2017-executie febr. "/>
      <sheetName val="Sinteza - An 2 prog. 3 luni "/>
      <sheetName val="progr trim I .%.exec"/>
      <sheetName val="februarie 2017 (valori)"/>
      <sheetName val="UAT februarie 2017 (valori)"/>
      <sheetName val="UAT februarie 2017 (IN LUNA)"/>
      <sheetName val="ianuarie 2017 (valori)"/>
      <sheetName val="UAT  ianuarie 2017 (valori)"/>
      <sheetName val="decembrie in luna (2)"/>
      <sheetName val="decembrie 2016 (valori)"/>
      <sheetName val="UAT  decembrie 2016 (valori)"/>
      <sheetName val="Sinteza-anexa trim.I+II+III "/>
      <sheetName val="progr trim. I+II+III .%.exec "/>
      <sheetName val=" decembrie 2015 DS"/>
      <sheetName val=" decembrie 2015 operativ"/>
      <sheetName val="decembrie 2014 DS "/>
      <sheetName val="bgc desfasurat"/>
      <sheetName val="octombrie  2013 Engl"/>
      <sheetName val="pres (DS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62"/>
  <sheetViews>
    <sheetView showZeros="0" tabSelected="1" view="pageBreakPreview" zoomScale="75" zoomScaleNormal="75" zoomScaleSheetLayoutView="75" zoomScalePageLayoutView="0" workbookViewId="0" topLeftCell="A35">
      <selection activeCell="U43" sqref="U43"/>
    </sheetView>
  </sheetViews>
  <sheetFormatPr defaultColWidth="9.140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1.42187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57421875" style="5" customWidth="1"/>
    <col min="13" max="16384" width="8.8515625" style="5" customWidth="1"/>
  </cols>
  <sheetData>
    <row r="1" spans="6:7" ht="27" customHeight="1">
      <c r="F1" s="2"/>
      <c r="G1" s="3"/>
    </row>
    <row r="2" spans="6:7" ht="18" customHeight="1">
      <c r="F2" s="2"/>
      <c r="G2" s="3"/>
    </row>
    <row r="3" spans="1:12" ht="6.75" customHeight="1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4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1" ht="19.5" customHeight="1" thickBot="1">
      <c r="A5" s="8"/>
      <c r="B5" s="9"/>
      <c r="C5" s="9"/>
      <c r="D5" s="9"/>
      <c r="E5" s="9"/>
      <c r="F5" s="9"/>
      <c r="G5" s="9"/>
      <c r="H5" s="9"/>
      <c r="I5" s="10"/>
      <c r="J5" s="10"/>
      <c r="K5" s="10"/>
    </row>
    <row r="6" spans="1:11" ht="11.25" customHeight="1" hidden="1">
      <c r="A6" s="5" t="s">
        <v>1</v>
      </c>
      <c r="B6" s="5"/>
      <c r="C6" s="5"/>
      <c r="D6" s="5"/>
      <c r="E6" s="11"/>
      <c r="F6" s="11"/>
      <c r="G6" s="12"/>
      <c r="H6" s="13"/>
      <c r="I6" s="13"/>
      <c r="J6" s="14"/>
      <c r="K6" s="13"/>
    </row>
    <row r="7" spans="1:12" ht="47.25" customHeight="1">
      <c r="A7" s="15"/>
      <c r="B7" s="16" t="s">
        <v>2</v>
      </c>
      <c r="C7" s="17"/>
      <c r="D7" s="17"/>
      <c r="E7" s="18"/>
      <c r="F7" s="19"/>
      <c r="G7" s="20" t="s">
        <v>3</v>
      </c>
      <c r="H7" s="21"/>
      <c r="I7" s="21"/>
      <c r="J7" s="22"/>
      <c r="K7" s="23" t="s">
        <v>4</v>
      </c>
      <c r="L7" s="16"/>
    </row>
    <row r="8" spans="1:12" s="30" customFormat="1" ht="33" customHeight="1">
      <c r="A8" s="24"/>
      <c r="B8" s="25" t="s">
        <v>5</v>
      </c>
      <c r="C8" s="26" t="s">
        <v>6</v>
      </c>
      <c r="D8" s="26" t="s">
        <v>7</v>
      </c>
      <c r="E8" s="27"/>
      <c r="F8" s="27"/>
      <c r="G8" s="25" t="s">
        <v>5</v>
      </c>
      <c r="H8" s="26" t="s">
        <v>6</v>
      </c>
      <c r="I8" s="26" t="s">
        <v>7</v>
      </c>
      <c r="J8" s="27"/>
      <c r="K8" s="28" t="s">
        <v>5</v>
      </c>
      <c r="L8" s="29" t="s">
        <v>8</v>
      </c>
    </row>
    <row r="9" spans="1:12" s="35" customFormat="1" ht="18.75" customHeight="1">
      <c r="A9" s="31"/>
      <c r="B9" s="31"/>
      <c r="C9" s="31"/>
      <c r="D9" s="31"/>
      <c r="E9" s="31"/>
      <c r="F9" s="31"/>
      <c r="G9" s="32"/>
      <c r="H9" s="32"/>
      <c r="I9" s="32"/>
      <c r="J9" s="32"/>
      <c r="K9" s="32"/>
      <c r="L9" s="33"/>
    </row>
    <row r="10" spans="1:12" s="35" customFormat="1" ht="18" customHeight="1">
      <c r="A10" s="36" t="s">
        <v>9</v>
      </c>
      <c r="B10" s="37">
        <v>761473.6</v>
      </c>
      <c r="C10" s="37"/>
      <c r="D10" s="37"/>
      <c r="E10" s="37"/>
      <c r="F10" s="37"/>
      <c r="G10" s="37">
        <v>816500</v>
      </c>
      <c r="H10" s="37"/>
      <c r="I10" s="37"/>
      <c r="J10" s="37"/>
      <c r="K10" s="37"/>
      <c r="L10" s="38"/>
    </row>
    <row r="11" spans="2:12" s="35" customFormat="1" ht="8.25" customHeight="1">
      <c r="B11" s="39"/>
      <c r="G11" s="41"/>
      <c r="H11" s="41"/>
      <c r="I11" s="41"/>
      <c r="J11" s="41"/>
      <c r="K11" s="41"/>
      <c r="L11" s="34"/>
    </row>
    <row r="12" spans="1:12" s="41" customFormat="1" ht="35.25" customHeight="1">
      <c r="A12" s="42" t="s">
        <v>10</v>
      </c>
      <c r="B12" s="43">
        <f>B13+B30+B31+B33+B34++B37+B32+B35+B36</f>
        <v>73884.16273022999</v>
      </c>
      <c r="C12" s="44">
        <f aca="true" t="shared" si="0" ref="C12:C34">B12/$B$10*100</f>
        <v>9.7027871655997</v>
      </c>
      <c r="D12" s="44">
        <f aca="true" t="shared" si="1" ref="D12:D34">B12/B$12*100</f>
        <v>100</v>
      </c>
      <c r="E12" s="44"/>
      <c r="F12" s="44"/>
      <c r="G12" s="43">
        <f>G13+G30+G31+G33+G34+G37+G32+G35+G36</f>
        <v>80107.54415453857</v>
      </c>
      <c r="H12" s="44">
        <f>G12/$G$10*100</f>
        <v>9.811089302454203</v>
      </c>
      <c r="I12" s="44">
        <f aca="true" t="shared" si="2" ref="I12:I36">G12/G$12*100</f>
        <v>100</v>
      </c>
      <c r="J12" s="44"/>
      <c r="K12" s="44">
        <f>G12-B12</f>
        <v>6223.38142430858</v>
      </c>
      <c r="L12" s="45">
        <f>G12/B12-1</f>
        <v>0.08423160247523875</v>
      </c>
    </row>
    <row r="13" spans="1:12" s="50" customFormat="1" ht="24.75" customHeight="1">
      <c r="A13" s="46" t="s">
        <v>11</v>
      </c>
      <c r="B13" s="47">
        <f>B14+B27+B28</f>
        <v>72749.07940182</v>
      </c>
      <c r="C13" s="48">
        <f>B13/$B$10*100</f>
        <v>9.553723123404408</v>
      </c>
      <c r="D13" s="48">
        <f>B13/B$12*100</f>
        <v>98.46369873263033</v>
      </c>
      <c r="E13" s="48"/>
      <c r="F13" s="48"/>
      <c r="G13" s="47">
        <f>G14+G27+G28</f>
        <v>76221.65625953856</v>
      </c>
      <c r="H13" s="48">
        <f>G13/$G$10*100</f>
        <v>9.3351691683452</v>
      </c>
      <c r="I13" s="48">
        <f t="shared" si="2"/>
        <v>95.14916112332243</v>
      </c>
      <c r="J13" s="48"/>
      <c r="K13" s="48">
        <f>G13-B13</f>
        <v>3472.5768577185663</v>
      </c>
      <c r="L13" s="49">
        <f>G13/B13-1</f>
        <v>0.0477336192605029</v>
      </c>
    </row>
    <row r="14" spans="1:12" s="50" customFormat="1" ht="25.5" customHeight="1">
      <c r="A14" s="51" t="s">
        <v>12</v>
      </c>
      <c r="B14" s="47">
        <f>B15+B19+B20+B25+B26</f>
        <v>47426.76715587</v>
      </c>
      <c r="C14" s="48">
        <f>B14/$B$10*100</f>
        <v>6.22828777726109</v>
      </c>
      <c r="D14" s="48">
        <f t="shared" si="1"/>
        <v>64.19070799927351</v>
      </c>
      <c r="E14" s="48"/>
      <c r="F14" s="48"/>
      <c r="G14" s="47">
        <f>G15+G19+G20+G25+G26</f>
        <v>48262.747621999995</v>
      </c>
      <c r="H14" s="48">
        <f aca="true" t="shared" si="3" ref="H14:H36">G14/$G$10*100</f>
        <v>5.91093051096142</v>
      </c>
      <c r="I14" s="48">
        <f t="shared" si="2"/>
        <v>60.24744377245476</v>
      </c>
      <c r="J14" s="48"/>
      <c r="K14" s="48">
        <f>G14-B14</f>
        <v>835.9804661299931</v>
      </c>
      <c r="L14" s="49">
        <f>G14/B14-1</f>
        <v>0.017626764720911847</v>
      </c>
    </row>
    <row r="15" spans="1:12" s="50" customFormat="1" ht="40.5" customHeight="1">
      <c r="A15" s="52" t="s">
        <v>13</v>
      </c>
      <c r="B15" s="47">
        <f>B16+B17+B18</f>
        <v>16425.71005403</v>
      </c>
      <c r="C15" s="48">
        <f t="shared" si="0"/>
        <v>2.1570951447338427</v>
      </c>
      <c r="D15" s="48">
        <f t="shared" si="1"/>
        <v>22.231706291380032</v>
      </c>
      <c r="E15" s="48"/>
      <c r="F15" s="48"/>
      <c r="G15" s="47">
        <f>G16+G17+G18</f>
        <v>17186.174544999998</v>
      </c>
      <c r="H15" s="48">
        <f t="shared" si="3"/>
        <v>2.104859099203919</v>
      </c>
      <c r="I15" s="48">
        <f t="shared" si="2"/>
        <v>21.453877692025465</v>
      </c>
      <c r="J15" s="48"/>
      <c r="K15" s="48">
        <f>G15-B15</f>
        <v>760.4644909699964</v>
      </c>
      <c r="L15" s="49">
        <f>G15/B15-1</f>
        <v>0.046297206541973335</v>
      </c>
    </row>
    <row r="16" spans="1:12" ht="25.5" customHeight="1">
      <c r="A16" s="53" t="s">
        <v>14</v>
      </c>
      <c r="B16" s="54">
        <v>6957.65332435</v>
      </c>
      <c r="C16" s="54">
        <f t="shared" si="0"/>
        <v>0.9137090667818294</v>
      </c>
      <c r="D16" s="54">
        <f t="shared" si="1"/>
        <v>9.41697525862772</v>
      </c>
      <c r="E16" s="54"/>
      <c r="F16" s="54"/>
      <c r="G16" s="54">
        <v>6547.242</v>
      </c>
      <c r="H16" s="54">
        <f t="shared" si="3"/>
        <v>0.8018667483159828</v>
      </c>
      <c r="I16" s="54">
        <f t="shared" si="2"/>
        <v>8.173065432351118</v>
      </c>
      <c r="J16" s="54"/>
      <c r="K16" s="54">
        <f>G16-B16</f>
        <v>-410.41132434999963</v>
      </c>
      <c r="L16" s="55">
        <f>G16/B16-1</f>
        <v>-0.05898703272749528</v>
      </c>
    </row>
    <row r="17" spans="1:12" ht="18" customHeight="1">
      <c r="A17" s="53" t="s">
        <v>15</v>
      </c>
      <c r="B17" s="54">
        <v>8817.38746686</v>
      </c>
      <c r="C17" s="54">
        <f t="shared" si="0"/>
        <v>1.1579373817897298</v>
      </c>
      <c r="D17" s="54">
        <f t="shared" si="1"/>
        <v>11.93406968561658</v>
      </c>
      <c r="E17" s="54"/>
      <c r="F17" s="54"/>
      <c r="G17" s="54">
        <v>9995.567544999998</v>
      </c>
      <c r="H17" s="54">
        <f t="shared" si="3"/>
        <v>1.2241968824249845</v>
      </c>
      <c r="I17" s="54">
        <f t="shared" si="2"/>
        <v>12.477685654321348</v>
      </c>
      <c r="J17" s="54"/>
      <c r="K17" s="54">
        <f>G17-B17</f>
        <v>1178.180078139998</v>
      </c>
      <c r="L17" s="55">
        <f>G17/B17-1</f>
        <v>0.13362008673977033</v>
      </c>
    </row>
    <row r="18" spans="1:12" ht="36.75" customHeight="1">
      <c r="A18" s="56" t="s">
        <v>16</v>
      </c>
      <c r="B18" s="54">
        <v>650.66926282</v>
      </c>
      <c r="C18" s="54">
        <f t="shared" si="0"/>
        <v>0.08544869616228323</v>
      </c>
      <c r="D18" s="54">
        <f t="shared" si="1"/>
        <v>0.8806613471357321</v>
      </c>
      <c r="E18" s="54"/>
      <c r="F18" s="54"/>
      <c r="G18" s="54">
        <v>643.365</v>
      </c>
      <c r="H18" s="54">
        <f t="shared" si="3"/>
        <v>0.07879546846295163</v>
      </c>
      <c r="I18" s="54">
        <f t="shared" si="2"/>
        <v>0.8031266053529985</v>
      </c>
      <c r="J18" s="54"/>
      <c r="K18" s="54">
        <f>G18-B18</f>
        <v>-7.304262819999963</v>
      </c>
      <c r="L18" s="55">
        <f>G18/B18-1</f>
        <v>-0.011225768969542638</v>
      </c>
    </row>
    <row r="19" spans="1:12" ht="24" customHeight="1">
      <c r="A19" s="52" t="s">
        <v>17</v>
      </c>
      <c r="B19" s="48">
        <v>2179.47038641</v>
      </c>
      <c r="C19" s="48">
        <f t="shared" si="0"/>
        <v>0.28621745867617737</v>
      </c>
      <c r="D19" s="48">
        <f t="shared" si="1"/>
        <v>2.9498478508416004</v>
      </c>
      <c r="E19" s="48"/>
      <c r="F19" s="48"/>
      <c r="G19" s="48">
        <v>3215.835</v>
      </c>
      <c r="H19" s="48">
        <f t="shared" si="3"/>
        <v>0.3938560930802204</v>
      </c>
      <c r="I19" s="48">
        <f t="shared" si="2"/>
        <v>4.01439718810529</v>
      </c>
      <c r="J19" s="48"/>
      <c r="K19" s="48">
        <f>G19-B19</f>
        <v>1036.3646135899999</v>
      </c>
      <c r="L19" s="49">
        <f>G19/B19-1</f>
        <v>0.47551213361384015</v>
      </c>
    </row>
    <row r="20" spans="1:12" ht="23.25" customHeight="1">
      <c r="A20" s="57" t="s">
        <v>18</v>
      </c>
      <c r="B20" s="47">
        <f>B21+B22+B23+B24</f>
        <v>28149.872958189997</v>
      </c>
      <c r="C20" s="48">
        <f t="shared" si="0"/>
        <v>3.696762823844451</v>
      </c>
      <c r="D20" s="48">
        <f t="shared" si="1"/>
        <v>38.10000941740708</v>
      </c>
      <c r="E20" s="48"/>
      <c r="F20" s="48"/>
      <c r="G20" s="47">
        <f>G21+G22+G23+G24</f>
        <v>27192.969076999998</v>
      </c>
      <c r="H20" s="48">
        <f t="shared" si="3"/>
        <v>3.3304309953459885</v>
      </c>
      <c r="I20" s="48">
        <f t="shared" si="2"/>
        <v>33.94557823984841</v>
      </c>
      <c r="J20" s="48"/>
      <c r="K20" s="48">
        <f>G20-B20</f>
        <v>-956.9038811899991</v>
      </c>
      <c r="L20" s="49">
        <f>G20/B20-1</f>
        <v>-0.03399318649186278</v>
      </c>
    </row>
    <row r="21" spans="1:12" ht="20.25" customHeight="1">
      <c r="A21" s="53" t="s">
        <v>19</v>
      </c>
      <c r="B21" s="40">
        <v>17975.05704394</v>
      </c>
      <c r="C21" s="54">
        <f t="shared" si="0"/>
        <v>2.3605620790976864</v>
      </c>
      <c r="D21" s="54">
        <f t="shared" si="1"/>
        <v>24.32870100940514</v>
      </c>
      <c r="E21" s="54"/>
      <c r="F21" s="54"/>
      <c r="G21" s="54">
        <v>17331.785</v>
      </c>
      <c r="H21" s="54">
        <f t="shared" si="3"/>
        <v>2.1226925903245557</v>
      </c>
      <c r="I21" s="54">
        <f t="shared" si="2"/>
        <v>21.63564640873846</v>
      </c>
      <c r="J21" s="54"/>
      <c r="K21" s="54">
        <f>G21-B21</f>
        <v>-643.27204394</v>
      </c>
      <c r="L21" s="55">
        <f>G21/B21-1</f>
        <v>-0.03578692642629855</v>
      </c>
    </row>
    <row r="22" spans="1:12" ht="18" customHeight="1">
      <c r="A22" s="53" t="s">
        <v>20</v>
      </c>
      <c r="B22" s="40">
        <v>8214.31261726</v>
      </c>
      <c r="C22" s="54">
        <f t="shared" si="0"/>
        <v>1.0787389894094819</v>
      </c>
      <c r="D22" s="54">
        <f t="shared" si="1"/>
        <v>11.117825950403688</v>
      </c>
      <c r="E22" s="54"/>
      <c r="F22" s="54"/>
      <c r="G22" s="54">
        <v>7652.474999999999</v>
      </c>
      <c r="H22" s="54">
        <f t="shared" si="3"/>
        <v>0.9372290263319044</v>
      </c>
      <c r="I22" s="54">
        <f t="shared" si="2"/>
        <v>9.552751967077299</v>
      </c>
      <c r="J22" s="54"/>
      <c r="K22" s="54">
        <f>G22-B22</f>
        <v>-561.837617260001</v>
      </c>
      <c r="L22" s="55">
        <f>G22/B22-1</f>
        <v>-0.06839739895940433</v>
      </c>
    </row>
    <row r="23" spans="1:12" s="59" customFormat="1" ht="30" customHeight="1">
      <c r="A23" s="58" t="s">
        <v>21</v>
      </c>
      <c r="B23" s="40">
        <v>640.49696695</v>
      </c>
      <c r="C23" s="54">
        <f t="shared" si="0"/>
        <v>0.08411282636062498</v>
      </c>
      <c r="D23" s="54">
        <f t="shared" si="1"/>
        <v>0.8668934495320987</v>
      </c>
      <c r="E23" s="54"/>
      <c r="F23" s="54"/>
      <c r="G23" s="54">
        <v>959.181077</v>
      </c>
      <c r="H23" s="54">
        <f t="shared" si="3"/>
        <v>0.1174747185548071</v>
      </c>
      <c r="I23" s="54">
        <f t="shared" si="2"/>
        <v>1.1973667238501364</v>
      </c>
      <c r="J23" s="54"/>
      <c r="K23" s="54">
        <f>G23-B23</f>
        <v>318.68411004999996</v>
      </c>
      <c r="L23" s="55">
        <f>G23/B23-1</f>
        <v>0.497557563102212</v>
      </c>
    </row>
    <row r="24" spans="1:12" ht="52.5" customHeight="1">
      <c r="A24" s="58" t="s">
        <v>22</v>
      </c>
      <c r="B24" s="40">
        <v>1320.00633004</v>
      </c>
      <c r="C24" s="54">
        <f t="shared" si="0"/>
        <v>0.1733489289766579</v>
      </c>
      <c r="D24" s="54">
        <f t="shared" si="1"/>
        <v>1.7865890080661553</v>
      </c>
      <c r="E24" s="54"/>
      <c r="F24" s="54"/>
      <c r="G24" s="54">
        <v>1249.528</v>
      </c>
      <c r="H24" s="54">
        <f t="shared" si="3"/>
        <v>0.15303466013472136</v>
      </c>
      <c r="I24" s="54">
        <f t="shared" si="2"/>
        <v>1.5598131401825115</v>
      </c>
      <c r="J24" s="54"/>
      <c r="K24" s="54">
        <f>G24-B24</f>
        <v>-70.47833003999995</v>
      </c>
      <c r="L24" s="55">
        <f>G24/B24-1</f>
        <v>-0.05339241823019458</v>
      </c>
    </row>
    <row r="25" spans="1:12" s="50" customFormat="1" ht="35.25" customHeight="1">
      <c r="A25" s="57" t="s">
        <v>23</v>
      </c>
      <c r="B25" s="60">
        <v>283.57769395</v>
      </c>
      <c r="C25" s="48">
        <f t="shared" si="0"/>
        <v>0.037240646812968965</v>
      </c>
      <c r="D25" s="48">
        <f t="shared" si="1"/>
        <v>0.3838139101412231</v>
      </c>
      <c r="E25" s="48"/>
      <c r="F25" s="48"/>
      <c r="G25" s="48">
        <v>318.859</v>
      </c>
      <c r="H25" s="48">
        <f t="shared" si="3"/>
        <v>0.03905192896509491</v>
      </c>
      <c r="I25" s="48">
        <f t="shared" si="2"/>
        <v>0.3980386658525903</v>
      </c>
      <c r="J25" s="48"/>
      <c r="K25" s="48">
        <f>G25-B25</f>
        <v>35.281306049999955</v>
      </c>
      <c r="L25" s="49">
        <f>G25/B25-1</f>
        <v>0.12441495506420441</v>
      </c>
    </row>
    <row r="26" spans="1:12" s="50" customFormat="1" ht="17.25" customHeight="1">
      <c r="A26" s="61" t="s">
        <v>24</v>
      </c>
      <c r="B26" s="60">
        <v>388.13606329000004</v>
      </c>
      <c r="C26" s="48">
        <f t="shared" si="0"/>
        <v>0.0509717031936498</v>
      </c>
      <c r="D26" s="48">
        <f t="shared" si="1"/>
        <v>0.5253305295035747</v>
      </c>
      <c r="E26" s="48"/>
      <c r="F26" s="48"/>
      <c r="G26" s="48">
        <v>348.91</v>
      </c>
      <c r="H26" s="48">
        <f t="shared" si="3"/>
        <v>0.04273239436619719</v>
      </c>
      <c r="I26" s="48">
        <f t="shared" si="2"/>
        <v>0.435551986623013</v>
      </c>
      <c r="J26" s="48"/>
      <c r="K26" s="48">
        <f>G26-B26</f>
        <v>-39.22606329000001</v>
      </c>
      <c r="L26" s="49">
        <f>G26/B26-1</f>
        <v>-0.10106266075227299</v>
      </c>
    </row>
    <row r="27" spans="1:12" s="50" customFormat="1" ht="18" customHeight="1">
      <c r="A27" s="62" t="s">
        <v>25</v>
      </c>
      <c r="B27" s="60">
        <v>19545.188972129996</v>
      </c>
      <c r="C27" s="48">
        <f t="shared" si="0"/>
        <v>2.5667585812732043</v>
      </c>
      <c r="D27" s="48">
        <f t="shared" si="1"/>
        <v>26.45382751848253</v>
      </c>
      <c r="E27" s="48"/>
      <c r="F27" s="48"/>
      <c r="G27" s="48">
        <v>22452.303491</v>
      </c>
      <c r="H27" s="48">
        <f t="shared" si="3"/>
        <v>2.749822840293937</v>
      </c>
      <c r="I27" s="48">
        <f t="shared" si="2"/>
        <v>28.027701670252664</v>
      </c>
      <c r="J27" s="48"/>
      <c r="K27" s="48">
        <f>G27-B27</f>
        <v>2907.114518870003</v>
      </c>
      <c r="L27" s="49">
        <f>G27/B27-1</f>
        <v>0.14873811263811954</v>
      </c>
    </row>
    <row r="28" spans="1:12" s="50" customFormat="1" ht="18.75" customHeight="1">
      <c r="A28" s="64" t="s">
        <v>26</v>
      </c>
      <c r="B28" s="60">
        <v>5777.123273819999</v>
      </c>
      <c r="C28" s="48">
        <f t="shared" si="0"/>
        <v>0.7586767648701148</v>
      </c>
      <c r="D28" s="48">
        <f t="shared" si="1"/>
        <v>7.819163214874283</v>
      </c>
      <c r="E28" s="48"/>
      <c r="F28" s="48"/>
      <c r="G28" s="48">
        <v>5506.605146538572</v>
      </c>
      <c r="H28" s="48">
        <f t="shared" si="3"/>
        <v>0.6744158170898434</v>
      </c>
      <c r="I28" s="48">
        <f t="shared" si="2"/>
        <v>6.874015680615007</v>
      </c>
      <c r="J28" s="48"/>
      <c r="K28" s="48">
        <f>G28-B28</f>
        <v>-270.51812728142704</v>
      </c>
      <c r="L28" s="49">
        <f>G28/B28-1</f>
        <v>-0.04682574950535079</v>
      </c>
    </row>
    <row r="29" spans="1:12" s="50" customFormat="1" ht="18.75" customHeight="1" hidden="1">
      <c r="A29" s="65"/>
      <c r="B29" s="60"/>
      <c r="C29" s="48"/>
      <c r="D29" s="48"/>
      <c r="E29" s="48"/>
      <c r="F29" s="48"/>
      <c r="G29" s="48"/>
      <c r="H29" s="48"/>
      <c r="I29" s="48"/>
      <c r="J29" s="48"/>
      <c r="K29" s="48"/>
      <c r="L29" s="49"/>
    </row>
    <row r="30" spans="1:12" s="50" customFormat="1" ht="19.5" customHeight="1">
      <c r="A30" s="66" t="s">
        <v>27</v>
      </c>
      <c r="B30" s="60">
        <v>261.31687184000003</v>
      </c>
      <c r="C30" s="48">
        <f t="shared" si="0"/>
        <v>0.03431725956618851</v>
      </c>
      <c r="D30" s="48">
        <f t="shared" si="1"/>
        <v>0.35368455455621106</v>
      </c>
      <c r="E30" s="48"/>
      <c r="F30" s="48"/>
      <c r="G30" s="48">
        <v>311.339186</v>
      </c>
      <c r="H30" s="48">
        <f t="shared" si="3"/>
        <v>0.038130947458665035</v>
      </c>
      <c r="I30" s="48">
        <f t="shared" si="2"/>
        <v>0.388651517514235</v>
      </c>
      <c r="J30" s="48"/>
      <c r="K30" s="48">
        <f>G30-B30</f>
        <v>50.02231415999995</v>
      </c>
      <c r="L30" s="49">
        <f>G30/B30-1</f>
        <v>0.19142397430284475</v>
      </c>
    </row>
    <row r="31" spans="1:12" s="50" customFormat="1" ht="18" customHeight="1">
      <c r="A31" s="66" t="s">
        <v>28</v>
      </c>
      <c r="B31" s="60">
        <v>0</v>
      </c>
      <c r="C31" s="48">
        <f t="shared" si="0"/>
        <v>0</v>
      </c>
      <c r="D31" s="48">
        <f t="shared" si="1"/>
        <v>0</v>
      </c>
      <c r="E31" s="48"/>
      <c r="F31" s="48"/>
      <c r="G31" s="48">
        <v>0</v>
      </c>
      <c r="H31" s="48">
        <f t="shared" si="3"/>
        <v>0</v>
      </c>
      <c r="I31" s="48">
        <f t="shared" si="2"/>
        <v>0</v>
      </c>
      <c r="J31" s="48"/>
      <c r="K31" s="48">
        <f>G31-B31</f>
        <v>0</v>
      </c>
      <c r="L31" s="49"/>
    </row>
    <row r="32" spans="1:12" s="50" customFormat="1" ht="34.5" customHeight="1">
      <c r="A32" s="67" t="s">
        <v>29</v>
      </c>
      <c r="B32" s="60">
        <v>313.90606</v>
      </c>
      <c r="C32" s="48">
        <f t="shared" si="0"/>
        <v>0.041223498752944294</v>
      </c>
      <c r="D32" s="48">
        <f t="shared" si="1"/>
        <v>0.4248624446705196</v>
      </c>
      <c r="E32" s="48"/>
      <c r="F32" s="48"/>
      <c r="G32" s="48">
        <v>-7.583121999999996</v>
      </c>
      <c r="H32" s="48">
        <f t="shared" si="3"/>
        <v>-0.0009287350887936308</v>
      </c>
      <c r="I32" s="48">
        <f t="shared" si="2"/>
        <v>-0.009466177099838564</v>
      </c>
      <c r="J32" s="48"/>
      <c r="K32" s="48">
        <f>G32-B32</f>
        <v>-321.489182</v>
      </c>
      <c r="L32" s="49">
        <f>G32/B32-1</f>
        <v>-1.0241572972500117</v>
      </c>
    </row>
    <row r="33" spans="1:12" s="50" customFormat="1" ht="16.5" customHeight="1">
      <c r="A33" s="68" t="s">
        <v>30</v>
      </c>
      <c r="B33" s="60"/>
      <c r="C33" s="48"/>
      <c r="D33" s="48"/>
      <c r="E33" s="48"/>
      <c r="F33" s="48"/>
      <c r="G33" s="48"/>
      <c r="H33" s="48"/>
      <c r="I33" s="48"/>
      <c r="J33" s="48"/>
      <c r="K33" s="48"/>
      <c r="L33" s="49"/>
    </row>
    <row r="34" spans="1:12" ht="15" customHeight="1">
      <c r="A34" s="69" t="s">
        <v>31</v>
      </c>
      <c r="B34" s="60">
        <v>216.51219757</v>
      </c>
      <c r="C34" s="68">
        <f t="shared" si="0"/>
        <v>0.028433316344782016</v>
      </c>
      <c r="D34" s="68">
        <f t="shared" si="1"/>
        <v>0.2930427706957194</v>
      </c>
      <c r="E34" s="68"/>
      <c r="F34" s="68"/>
      <c r="G34" s="68">
        <v>-202.621</v>
      </c>
      <c r="H34" s="68">
        <f t="shared" si="3"/>
        <v>-0.02481579914268218</v>
      </c>
      <c r="I34" s="68">
        <f t="shared" si="2"/>
        <v>-0.2529362273409805</v>
      </c>
      <c r="J34" s="68"/>
      <c r="K34" s="68">
        <f>G34-B34</f>
        <v>-419.13319757</v>
      </c>
      <c r="L34" s="49">
        <f>G34/B34-1</f>
        <v>-1.9358410393229284</v>
      </c>
    </row>
    <row r="35" spans="1:12" ht="48" customHeight="1">
      <c r="A35" s="70" t="s">
        <v>32</v>
      </c>
      <c r="B35" s="60">
        <v>0</v>
      </c>
      <c r="C35" s="68">
        <f>B35/$B$10*100</f>
        <v>0</v>
      </c>
      <c r="D35" s="68">
        <f>B35/B$12*100</f>
        <v>0</v>
      </c>
      <c r="E35" s="47"/>
      <c r="F35" s="48"/>
      <c r="G35" s="60">
        <v>-148.663</v>
      </c>
      <c r="H35" s="60">
        <f t="shared" si="3"/>
        <v>-0.018207348438456828</v>
      </c>
      <c r="I35" s="60">
        <f t="shared" si="2"/>
        <v>-0.18557927542156136</v>
      </c>
      <c r="J35" s="60"/>
      <c r="K35" s="60">
        <f>G35-B35</f>
        <v>-148.663</v>
      </c>
      <c r="L35" s="49"/>
    </row>
    <row r="36" spans="1:12" ht="48" customHeight="1">
      <c r="A36" s="70" t="s">
        <v>33</v>
      </c>
      <c r="B36" s="60">
        <v>343.348199</v>
      </c>
      <c r="C36" s="72">
        <f>B36/$B$10*100</f>
        <v>0.04508996753137601</v>
      </c>
      <c r="D36" s="72">
        <f>B36/B$12*100</f>
        <v>0.46471149744723006</v>
      </c>
      <c r="E36" s="60"/>
      <c r="F36" s="60"/>
      <c r="G36" s="60">
        <v>3933.4158310000003</v>
      </c>
      <c r="H36" s="60">
        <f t="shared" si="3"/>
        <v>0.4817410693202695</v>
      </c>
      <c r="I36" s="60">
        <f t="shared" si="2"/>
        <v>4.910169039025707</v>
      </c>
      <c r="J36" s="60"/>
      <c r="K36" s="60">
        <f>G36-B36</f>
        <v>3590.0676320000002</v>
      </c>
      <c r="L36" s="49">
        <f>G36/B36-1</f>
        <v>10.456054939143572</v>
      </c>
    </row>
    <row r="37" spans="1:12" ht="10.5" customHeight="1">
      <c r="A37" s="73"/>
      <c r="B37" s="47"/>
      <c r="C37" s="47"/>
      <c r="D37" s="47"/>
      <c r="E37" s="47"/>
      <c r="F37" s="48"/>
      <c r="G37" s="63"/>
      <c r="H37" s="48"/>
      <c r="I37" s="48"/>
      <c r="J37" s="48"/>
      <c r="K37" s="48"/>
      <c r="L37" s="71"/>
    </row>
    <row r="38" spans="1:12" s="50" customFormat="1" ht="33" customHeight="1">
      <c r="A38" s="42" t="s">
        <v>34</v>
      </c>
      <c r="B38" s="74">
        <f>B39+B52+B53+B54+B55</f>
        <v>73756.97860011</v>
      </c>
      <c r="C38" s="44">
        <f aca="true" t="shared" si="4" ref="C38:C56">B38/$B$10*100</f>
        <v>9.686084796650862</v>
      </c>
      <c r="D38" s="44">
        <f aca="true" t="shared" si="5" ref="D38:D54">B38/B$38*100</f>
        <v>100</v>
      </c>
      <c r="E38" s="44"/>
      <c r="F38" s="44"/>
      <c r="G38" s="74">
        <f>G39+G52+G53+G54+G55</f>
        <v>78752.35051030856</v>
      </c>
      <c r="H38" s="44">
        <f aca="true" t="shared" si="6" ref="H38:H54">G38/$G$10*100</f>
        <v>9.645113350925726</v>
      </c>
      <c r="I38" s="44">
        <f aca="true" t="shared" si="7" ref="I38:I54">G38/G$38*100</f>
        <v>100</v>
      </c>
      <c r="J38" s="44"/>
      <c r="K38" s="44">
        <f>G38-B38</f>
        <v>4995.371910198563</v>
      </c>
      <c r="L38" s="45">
        <f>G38/B38-1</f>
        <v>0.06772744769389338</v>
      </c>
    </row>
    <row r="39" spans="1:12" s="50" customFormat="1" ht="19.5" customHeight="1">
      <c r="A39" s="75" t="s">
        <v>35</v>
      </c>
      <c r="B39" s="63">
        <f>B40+B41+B42+B43+B44+B51</f>
        <v>71213.57297646666</v>
      </c>
      <c r="C39" s="48">
        <f t="shared" si="4"/>
        <v>9.352073791719985</v>
      </c>
      <c r="D39" s="48">
        <f t="shared" si="5"/>
        <v>96.5516407099144</v>
      </c>
      <c r="E39" s="48"/>
      <c r="F39" s="48"/>
      <c r="G39" s="63">
        <f>G40+G41+G42+G43+G44+G51</f>
        <v>77307.96414830856</v>
      </c>
      <c r="H39" s="48">
        <f t="shared" si="6"/>
        <v>9.468213612775084</v>
      </c>
      <c r="I39" s="48">
        <f t="shared" si="7"/>
        <v>98.16591333129678</v>
      </c>
      <c r="J39" s="48"/>
      <c r="K39" s="48">
        <f>G39-B39</f>
        <v>6094.391171841897</v>
      </c>
      <c r="L39" s="49">
        <f>G39/B39-1</f>
        <v>0.08557906754455158</v>
      </c>
    </row>
    <row r="40" spans="1:12" ht="19.5" customHeight="1">
      <c r="A40" s="76" t="s">
        <v>36</v>
      </c>
      <c r="B40" s="68">
        <v>18466.828917863335</v>
      </c>
      <c r="C40" s="68">
        <f t="shared" si="4"/>
        <v>2.4251436842804974</v>
      </c>
      <c r="D40" s="68">
        <f t="shared" si="5"/>
        <v>25.03739885819536</v>
      </c>
      <c r="E40" s="68"/>
      <c r="F40" s="68"/>
      <c r="G40" s="77">
        <v>21807.025630000007</v>
      </c>
      <c r="H40" s="68">
        <f t="shared" si="6"/>
        <v>2.670793096142071</v>
      </c>
      <c r="I40" s="68">
        <f t="shared" si="7"/>
        <v>27.690634614322402</v>
      </c>
      <c r="J40" s="68"/>
      <c r="K40" s="68">
        <f>G40-B40</f>
        <v>3340.1967121366724</v>
      </c>
      <c r="L40" s="78">
        <f>G40/B40-1</f>
        <v>0.1808754890724975</v>
      </c>
    </row>
    <row r="41" spans="1:12" ht="17.25" customHeight="1">
      <c r="A41" s="76" t="s">
        <v>37</v>
      </c>
      <c r="B41" s="68">
        <v>11334.786590853331</v>
      </c>
      <c r="C41" s="68">
        <f t="shared" si="4"/>
        <v>1.4885331009313167</v>
      </c>
      <c r="D41" s="68">
        <f t="shared" si="5"/>
        <v>15.367747982611135</v>
      </c>
      <c r="E41" s="68"/>
      <c r="F41" s="68"/>
      <c r="G41" s="77">
        <v>10834.452474000002</v>
      </c>
      <c r="H41" s="68">
        <f t="shared" si="6"/>
        <v>1.3269384536436009</v>
      </c>
      <c r="I41" s="68">
        <f t="shared" si="7"/>
        <v>13.757624253490425</v>
      </c>
      <c r="J41" s="68"/>
      <c r="K41" s="68">
        <f>G41-B41</f>
        <v>-500.33411685332976</v>
      </c>
      <c r="L41" s="78">
        <f>G41/B41-1</f>
        <v>-0.044141467758826325</v>
      </c>
    </row>
    <row r="42" spans="1:12" ht="19.5" customHeight="1">
      <c r="A42" s="76" t="s">
        <v>38</v>
      </c>
      <c r="B42" s="68">
        <v>3544.6150936200006</v>
      </c>
      <c r="C42" s="68">
        <f t="shared" si="4"/>
        <v>0.46549415417947526</v>
      </c>
      <c r="D42" s="68">
        <f t="shared" si="5"/>
        <v>4.805803004537275</v>
      </c>
      <c r="E42" s="68"/>
      <c r="F42" s="68"/>
      <c r="G42" s="77">
        <v>3239.9949653085714</v>
      </c>
      <c r="H42" s="68">
        <f t="shared" si="6"/>
        <v>0.39681506005003936</v>
      </c>
      <c r="I42" s="68">
        <f t="shared" si="7"/>
        <v>4.114156522711612</v>
      </c>
      <c r="J42" s="68"/>
      <c r="K42" s="68">
        <f>G42-B42</f>
        <v>-304.6201283114292</v>
      </c>
      <c r="L42" s="78">
        <f>G42/B42-1</f>
        <v>-0.08593884533745821</v>
      </c>
    </row>
    <row r="43" spans="1:12" ht="19.5" customHeight="1">
      <c r="A43" s="76" t="s">
        <v>39</v>
      </c>
      <c r="B43" s="68">
        <v>1902.2430519799998</v>
      </c>
      <c r="C43" s="68">
        <f t="shared" si="4"/>
        <v>0.24981076848626135</v>
      </c>
      <c r="D43" s="68">
        <f t="shared" si="5"/>
        <v>2.5790685682685526</v>
      </c>
      <c r="E43" s="68"/>
      <c r="F43" s="68"/>
      <c r="G43" s="77">
        <v>2290.363</v>
      </c>
      <c r="H43" s="68">
        <f t="shared" si="6"/>
        <v>0.28050985915492954</v>
      </c>
      <c r="I43" s="68">
        <f t="shared" si="7"/>
        <v>2.908310653788289</v>
      </c>
      <c r="J43" s="68"/>
      <c r="K43" s="68">
        <f>G43-B43</f>
        <v>388.11994802000004</v>
      </c>
      <c r="L43" s="78">
        <f>G43/B43-1</f>
        <v>0.20403278519851353</v>
      </c>
    </row>
    <row r="44" spans="1:12" s="50" customFormat="1" ht="19.5" customHeight="1">
      <c r="A44" s="76" t="s">
        <v>40</v>
      </c>
      <c r="B44" s="77">
        <f>B45+B46+B47+B48+B50+B49</f>
        <v>35868.24809380999</v>
      </c>
      <c r="C44" s="68">
        <f t="shared" si="4"/>
        <v>4.710373162485212</v>
      </c>
      <c r="D44" s="68">
        <f t="shared" si="5"/>
        <v>48.63031102219865</v>
      </c>
      <c r="E44" s="68"/>
      <c r="F44" s="68"/>
      <c r="G44" s="77">
        <f>G45+G46+G47+G48+G50+G49</f>
        <v>39051.97695899999</v>
      </c>
      <c r="H44" s="68">
        <f t="shared" si="6"/>
        <v>4.782850821677893</v>
      </c>
      <c r="I44" s="68">
        <f t="shared" si="7"/>
        <v>49.58833191129723</v>
      </c>
      <c r="J44" s="68"/>
      <c r="K44" s="68">
        <f>G44-B44</f>
        <v>3183.7288651900017</v>
      </c>
      <c r="L44" s="78">
        <f>G44/B44-1</f>
        <v>0.0887617610111111</v>
      </c>
    </row>
    <row r="45" spans="1:12" ht="31.5" customHeight="1">
      <c r="A45" s="79" t="s">
        <v>41</v>
      </c>
      <c r="B45" s="54">
        <v>402.26145281000026</v>
      </c>
      <c r="C45" s="54">
        <f t="shared" si="4"/>
        <v>0.05282671031668075</v>
      </c>
      <c r="D45" s="54">
        <f>B45/B$38*100</f>
        <v>0.5453876506939783</v>
      </c>
      <c r="E45" s="54"/>
      <c r="F45" s="54"/>
      <c r="G45" s="80">
        <v>364.26973999999245</v>
      </c>
      <c r="H45" s="54">
        <f t="shared" si="6"/>
        <v>0.0446135627679109</v>
      </c>
      <c r="I45" s="54">
        <f t="shared" si="7"/>
        <v>0.4625509431014508</v>
      </c>
      <c r="J45" s="54"/>
      <c r="K45" s="54">
        <f>G45-B45</f>
        <v>-37.99171281000781</v>
      </c>
      <c r="L45" s="55">
        <f>G45/B45-1</f>
        <v>-0.094445322922732</v>
      </c>
    </row>
    <row r="46" spans="1:12" ht="15.75" customHeight="1">
      <c r="A46" s="81" t="s">
        <v>42</v>
      </c>
      <c r="B46" s="54">
        <v>3345.7081547099997</v>
      </c>
      <c r="C46" s="82">
        <f t="shared" si="4"/>
        <v>0.43937283639380276</v>
      </c>
      <c r="D46" s="82">
        <f t="shared" si="5"/>
        <v>4.536124198971743</v>
      </c>
      <c r="E46" s="82"/>
      <c r="F46" s="82"/>
      <c r="G46" s="83">
        <v>3920.275168</v>
      </c>
      <c r="H46" s="82">
        <f t="shared" si="6"/>
        <v>0.4801316800979792</v>
      </c>
      <c r="I46" s="82">
        <f t="shared" si="7"/>
        <v>4.977978615999331</v>
      </c>
      <c r="J46" s="82"/>
      <c r="K46" s="82">
        <f>G46-B46</f>
        <v>574.5670132900004</v>
      </c>
      <c r="L46" s="84">
        <f>G46/B46-1</f>
        <v>0.17173255607520344</v>
      </c>
    </row>
    <row r="47" spans="1:12" ht="33" customHeight="1">
      <c r="A47" s="79" t="s">
        <v>43</v>
      </c>
      <c r="B47" s="54">
        <v>3748.9813733000005</v>
      </c>
      <c r="C47" s="54">
        <f t="shared" si="4"/>
        <v>0.49233241615992995</v>
      </c>
      <c r="D47" s="54">
        <f t="shared" si="5"/>
        <v>5.082883605666582</v>
      </c>
      <c r="E47" s="48"/>
      <c r="F47" s="48"/>
      <c r="G47" s="80">
        <v>281.41508500000003</v>
      </c>
      <c r="H47" s="54">
        <f t="shared" si="6"/>
        <v>0.034466023882424986</v>
      </c>
      <c r="I47" s="54">
        <f t="shared" si="7"/>
        <v>0.3573418230395082</v>
      </c>
      <c r="J47" s="54"/>
      <c r="K47" s="54">
        <f>G47-B47</f>
        <v>-3467.5662883000005</v>
      </c>
      <c r="L47" s="55">
        <f>G47/B47-1</f>
        <v>-0.9249355873026684</v>
      </c>
    </row>
    <row r="48" spans="1:12" ht="17.25" customHeight="1">
      <c r="A48" s="81" t="s">
        <v>44</v>
      </c>
      <c r="B48" s="54">
        <v>26583.333705759997</v>
      </c>
      <c r="C48" s="82">
        <f>B48/$B$10*100</f>
        <v>3.491038127357271</v>
      </c>
      <c r="D48" s="82">
        <f t="shared" si="5"/>
        <v>36.04178778782073</v>
      </c>
      <c r="E48" s="82"/>
      <c r="F48" s="82"/>
      <c r="G48" s="83">
        <v>29272.865739999997</v>
      </c>
      <c r="H48" s="82">
        <f t="shared" si="6"/>
        <v>3.5851642057562763</v>
      </c>
      <c r="I48" s="82">
        <f t="shared" si="7"/>
        <v>37.17078353892209</v>
      </c>
      <c r="J48" s="82"/>
      <c r="K48" s="82">
        <f>G48-B48</f>
        <v>2689.532034240001</v>
      </c>
      <c r="L48" s="84">
        <f>G48/B48-1</f>
        <v>0.10117361742546382</v>
      </c>
    </row>
    <row r="49" spans="1:12" ht="48" customHeight="1">
      <c r="A49" s="85" t="s">
        <v>45</v>
      </c>
      <c r="B49" s="83">
        <v>776.40994177</v>
      </c>
      <c r="C49" s="82">
        <f>B49/$B$10*100</f>
        <v>0.1019615048729201</v>
      </c>
      <c r="D49" s="82">
        <f>B49/B$38*100</f>
        <v>1.0526596350692192</v>
      </c>
      <c r="E49" s="82"/>
      <c r="F49" s="82"/>
      <c r="G49" s="83">
        <v>4139.49996</v>
      </c>
      <c r="H49" s="82">
        <f t="shared" si="6"/>
        <v>0.5069810116350276</v>
      </c>
      <c r="I49" s="82">
        <f t="shared" si="7"/>
        <v>5.256350995464124</v>
      </c>
      <c r="J49" s="82"/>
      <c r="K49" s="82">
        <f>G49-B49</f>
        <v>3363.09001823</v>
      </c>
      <c r="L49" s="84">
        <f>G49/B49-1</f>
        <v>4.3315906163734645</v>
      </c>
    </row>
    <row r="50" spans="1:12" ht="19.5" customHeight="1">
      <c r="A50" s="86" t="s">
        <v>46</v>
      </c>
      <c r="B50" s="54">
        <v>1011.55346546</v>
      </c>
      <c r="C50" s="54">
        <f t="shared" si="4"/>
        <v>0.13284156738460795</v>
      </c>
      <c r="D50" s="54">
        <f t="shared" si="5"/>
        <v>1.3714681439764012</v>
      </c>
      <c r="E50" s="54"/>
      <c r="F50" s="54"/>
      <c r="G50" s="80">
        <v>1073.651266</v>
      </c>
      <c r="H50" s="54">
        <f t="shared" si="6"/>
        <v>0.13149433753827314</v>
      </c>
      <c r="I50" s="54">
        <f t="shared" si="7"/>
        <v>1.3633259947707348</v>
      </c>
      <c r="J50" s="54"/>
      <c r="K50" s="54">
        <f>G50-B50</f>
        <v>62.097800540000094</v>
      </c>
      <c r="L50" s="55">
        <f>G50/B50-1</f>
        <v>0.06138855004738808</v>
      </c>
    </row>
    <row r="51" spans="1:12" ht="33" customHeight="1">
      <c r="A51" s="87" t="s">
        <v>47</v>
      </c>
      <c r="B51" s="88">
        <v>96.85122834</v>
      </c>
      <c r="C51" s="88">
        <f>B51/$B$10*100</f>
        <v>0.012718921357221052</v>
      </c>
      <c r="D51" s="68">
        <f t="shared" si="5"/>
        <v>0.13131127410343182</v>
      </c>
      <c r="E51" s="68"/>
      <c r="F51" s="68"/>
      <c r="G51" s="77">
        <v>84.15112</v>
      </c>
      <c r="H51" s="68">
        <f t="shared" si="6"/>
        <v>0.010306322106552359</v>
      </c>
      <c r="I51" s="68">
        <f t="shared" si="7"/>
        <v>0.10685537568683078</v>
      </c>
      <c r="J51" s="68"/>
      <c r="K51" s="68">
        <f>G51-B51</f>
        <v>-12.70010834</v>
      </c>
      <c r="L51" s="89">
        <f>G51/B51-1</f>
        <v>-0.13113006987805853</v>
      </c>
    </row>
    <row r="52" spans="1:12" s="50" customFormat="1" ht="19.5" customHeight="1">
      <c r="A52" s="75" t="s">
        <v>48</v>
      </c>
      <c r="B52" s="90">
        <v>2543.405623643333</v>
      </c>
      <c r="C52" s="68">
        <f t="shared" si="4"/>
        <v>0.3340110049308779</v>
      </c>
      <c r="D52" s="68">
        <f t="shared" si="5"/>
        <v>3.448359290085589</v>
      </c>
      <c r="E52" s="68"/>
      <c r="F52" s="68"/>
      <c r="G52" s="77">
        <v>1821.6712280000002</v>
      </c>
      <c r="H52" s="68">
        <f t="shared" si="6"/>
        <v>0.22310731512553586</v>
      </c>
      <c r="I52" s="68">
        <f t="shared" si="7"/>
        <v>2.3131642626483204</v>
      </c>
      <c r="J52" s="68"/>
      <c r="K52" s="68">
        <f>G52-B52</f>
        <v>-721.7343956433328</v>
      </c>
      <c r="L52" s="78">
        <f>G52/B52-1</f>
        <v>-0.2837669260986675</v>
      </c>
    </row>
    <row r="53" spans="1:12" ht="19.5" customHeight="1">
      <c r="A53" s="75" t="s">
        <v>30</v>
      </c>
      <c r="B53" s="90">
        <v>0</v>
      </c>
      <c r="C53" s="68">
        <f t="shared" si="4"/>
        <v>0</v>
      </c>
      <c r="D53" s="68">
        <f t="shared" si="5"/>
        <v>0</v>
      </c>
      <c r="E53" s="68"/>
      <c r="F53" s="68"/>
      <c r="G53" s="77">
        <v>0</v>
      </c>
      <c r="H53" s="68">
        <f t="shared" si="6"/>
        <v>0</v>
      </c>
      <c r="I53" s="68">
        <f t="shared" si="7"/>
        <v>0</v>
      </c>
      <c r="J53" s="68"/>
      <c r="K53" s="68">
        <f>G53-B53</f>
        <v>0</v>
      </c>
      <c r="L53" s="78"/>
    </row>
    <row r="54" spans="1:12" s="50" customFormat="1" ht="32.25" customHeight="1">
      <c r="A54" s="91" t="s">
        <v>49</v>
      </c>
      <c r="B54" s="88">
        <v>0</v>
      </c>
      <c r="C54" s="68">
        <f t="shared" si="4"/>
        <v>0</v>
      </c>
      <c r="D54" s="68">
        <f t="shared" si="5"/>
        <v>0</v>
      </c>
      <c r="E54" s="68"/>
      <c r="F54" s="68"/>
      <c r="G54" s="77">
        <v>-377.28486599999997</v>
      </c>
      <c r="H54" s="68">
        <f t="shared" si="6"/>
        <v>-0.04620757697489283</v>
      </c>
      <c r="I54" s="68">
        <f t="shared" si="7"/>
        <v>-0.4790775939451025</v>
      </c>
      <c r="J54" s="68"/>
      <c r="K54" s="68">
        <f>G54-B54</f>
        <v>-377.28486599999997</v>
      </c>
      <c r="L54" s="78"/>
    </row>
    <row r="55" spans="1:12" s="50" customFormat="1" ht="7.5" customHeight="1">
      <c r="A55" s="92"/>
      <c r="B55" s="93"/>
      <c r="C55" s="48"/>
      <c r="D55" s="48"/>
      <c r="E55" s="48"/>
      <c r="F55" s="48"/>
      <c r="G55" s="63"/>
      <c r="H55" s="48"/>
      <c r="I55" s="48"/>
      <c r="J55" s="48"/>
      <c r="K55" s="68">
        <f>G55-B55</f>
        <v>0</v>
      </c>
      <c r="L55" s="78"/>
    </row>
    <row r="56" spans="1:12" s="35" customFormat="1" ht="21" customHeight="1" thickBot="1">
      <c r="A56" s="94" t="s">
        <v>50</v>
      </c>
      <c r="B56" s="95">
        <f>B12-B38</f>
        <v>127.18413011998928</v>
      </c>
      <c r="C56" s="96">
        <f t="shared" si="4"/>
        <v>0.01670236894883674</v>
      </c>
      <c r="D56" s="95">
        <v>0</v>
      </c>
      <c r="E56" s="95"/>
      <c r="F56" s="97"/>
      <c r="G56" s="95">
        <f>G12-G38</f>
        <v>1355.1936442300066</v>
      </c>
      <c r="H56" s="96">
        <f>G56/$G$10*100</f>
        <v>0.16597595152847602</v>
      </c>
      <c r="I56" s="98">
        <v>0</v>
      </c>
      <c r="J56" s="97"/>
      <c r="K56" s="95">
        <f>G56-B56</f>
        <v>1228.0095141100173</v>
      </c>
      <c r="L56" s="99">
        <f>G56/B56-1</f>
        <v>9.655367481394705</v>
      </c>
    </row>
    <row r="57" spans="1:11" ht="19.5" customHeight="1">
      <c r="A57" s="101"/>
      <c r="B57" s="101"/>
      <c r="C57" s="101"/>
      <c r="D57" s="101"/>
      <c r="E57" s="101"/>
      <c r="F57" s="101"/>
      <c r="G57" s="100"/>
      <c r="H57" s="100"/>
      <c r="I57" s="100"/>
      <c r="J57" s="100"/>
      <c r="K57" s="100"/>
    </row>
    <row r="58" spans="7:11" ht="19.5" customHeight="1">
      <c r="G58" s="100"/>
      <c r="H58" s="100"/>
      <c r="I58" s="100"/>
      <c r="J58" s="100"/>
      <c r="K58" s="100"/>
    </row>
    <row r="59" spans="7:11" ht="19.5" customHeight="1">
      <c r="G59" s="100"/>
      <c r="H59" s="100"/>
      <c r="I59" s="100"/>
      <c r="J59" s="100"/>
      <c r="K59" s="100"/>
    </row>
    <row r="60" spans="7:11" ht="19.5" customHeight="1">
      <c r="G60" s="100"/>
      <c r="H60" s="100"/>
      <c r="I60" s="100"/>
      <c r="J60" s="100"/>
      <c r="K60" s="100"/>
    </row>
    <row r="61" spans="7:11" ht="19.5" customHeight="1">
      <c r="G61" s="100"/>
      <c r="H61" s="100"/>
      <c r="I61" s="100"/>
      <c r="J61" s="100"/>
      <c r="K61" s="100"/>
    </row>
    <row r="62" spans="7:11" ht="19.5" customHeight="1">
      <c r="G62" s="100"/>
      <c r="H62" s="100"/>
      <c r="I62" s="100"/>
      <c r="J62" s="100"/>
      <c r="K62" s="100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2017-05-25T09:08:04Z</cp:lastPrinted>
  <dcterms:created xsi:type="dcterms:W3CDTF">2017-05-25T09:07:32Z</dcterms:created>
  <dcterms:modified xsi:type="dcterms:W3CDTF">2017-05-25T09:12:47Z</dcterms:modified>
  <cp:category/>
  <cp:version/>
  <cp:contentType/>
  <cp:contentStatus/>
</cp:coreProperties>
</file>