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'[8]EU2DBase'!#REF!</definedName>
    <definedName name="___WEO1">#REF!</definedName>
    <definedName name="___WEO2">#REF!</definedName>
    <definedName name="__0absorc">'[9]Programa'!#REF!</definedName>
    <definedName name="__0c">'[9]Programa'!#REF!</definedName>
    <definedName name="__123Graph_ADEFINITION">'[10]NBM'!#REF!</definedName>
    <definedName name="__123Graph_ADEFINITION2">'[10]NBM'!#REF!</definedName>
    <definedName name="__123Graph_BDEFINITION">'[10]NBM'!#REF!</definedName>
    <definedName name="__123Graph_BDEFINITION2">'[10]NBM'!#REF!</definedName>
    <definedName name="__123Graph_BFITB2">'[11]FITB_all'!#REF!</definedName>
    <definedName name="__123Graph_BFITB3">'[11]FITB_all'!#REF!</definedName>
    <definedName name="__123Graph_BGDP">'[12]Quarterly Program'!#REF!</definedName>
    <definedName name="__123Graph_BMONEY">'[12]Quarterly Program'!#REF!</definedName>
    <definedName name="__123Graph_BTBILL2">'[11]FITB_all'!#REF!</definedName>
    <definedName name="__123Graph_CDEFINITION2">'[13]NBM'!#REF!</definedName>
    <definedName name="__123Graph_DDEFINITION2">'[13]NBM'!#REF!</definedName>
    <definedName name="__a47">WEO '[14]LINK'!$A$1:$A$42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'[8]EU2DBase'!$C$1:$F$196</definedName>
    <definedName name="__UKR2">'[8]EU2DBase'!$G$1:$U$196</definedName>
    <definedName name="__UKR3">'[8]EU2DBase'!#REF!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[0]!WEO '[14]LINK'!$A$1:$A$42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'[8]EU2DBase'!$C$1:$F$196</definedName>
    <definedName name="_UKR2">'[8]EU2DBase'!$G$1:$U$196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'[14]LINK'!$A$1:$A$42</definedName>
    <definedName name="a_11">WEO '[14]LINK'!$A$1:$A$42</definedName>
    <definedName name="a_14">#REF!</definedName>
    <definedName name="a_15">WEO '[14]LINK'!$A$1:$A$42</definedName>
    <definedName name="a_17">WEO '[14]LINK'!$A$1:$A$42</definedName>
    <definedName name="a_2">#REF!</definedName>
    <definedName name="a_20">WEO '[14]LINK'!$A$1:$A$42</definedName>
    <definedName name="a_22">WEO '[14]LINK'!$A$1:$A$42</definedName>
    <definedName name="a_24">WEO '[14]LINK'!$A$1:$A$42</definedName>
    <definedName name="a_25">#REF!</definedName>
    <definedName name="a_28">WEO '[14]LINK'!$A$1:$A$42</definedName>
    <definedName name="a_37">WEO '[14]LINK'!$A$1:$A$42</definedName>
    <definedName name="a_38">WEO '[14]LINK'!$A$1:$A$42</definedName>
    <definedName name="a_46">WEO '[14]LINK'!$A$1:$A$42</definedName>
    <definedName name="a_47">WEO '[14]LINK'!$A$1:$A$42</definedName>
    <definedName name="a_49">WEO '[14]LINK'!$A$1:$A$42</definedName>
    <definedName name="a_54">WEO '[14]LINK'!$A$1:$A$42</definedName>
    <definedName name="a_55">WEO '[14]LINK'!$A$1:$A$42</definedName>
    <definedName name="a_56">WEO '[14]LINK'!$A$1:$A$42</definedName>
    <definedName name="a_57">WEO '[14]LINK'!$A$1:$A$42</definedName>
    <definedName name="a_61">WEO '[14]LINK'!$A$1:$A$42</definedName>
    <definedName name="a_64">WEO '[14]LINK'!$A$1:$A$42</definedName>
    <definedName name="a_65">WEO '[14]LINK'!$A$1:$A$42</definedName>
    <definedName name="a_66">WEO '[14]LINK'!$A$1:$A$42</definedName>
    <definedName name="a47">[0]!WEO '[14]LINK'!$A$1:$A$42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'[2]data input'!#REF!</definedName>
    <definedName name="bas2">'[2]data input'!#REF!</definedName>
    <definedName name="bas3">'[2]data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'[14]LINK'!$A$1:$A$42</definedName>
    <definedName name="CHART2_11">#REF!</definedName>
    <definedName name="chart2_15">WEO '[14]LINK'!$A$1:$A$42</definedName>
    <definedName name="chart2_17">WEO '[14]LINK'!$A$1:$A$42</definedName>
    <definedName name="chart2_20">WEO '[14]LINK'!$A$1:$A$42</definedName>
    <definedName name="chart2_22">WEO '[14]LINK'!$A$1:$A$42</definedName>
    <definedName name="chart2_24">WEO '[14]LINK'!$A$1:$A$42</definedName>
    <definedName name="chart2_28">WEO '[14]LINK'!$A$1:$A$42</definedName>
    <definedName name="chart2_37">WEO '[14]LINK'!$A$1:$A$42</definedName>
    <definedName name="chart2_38">WEO '[14]LINK'!$A$1:$A$42</definedName>
    <definedName name="chart2_46">WEO '[14]LINK'!$A$1:$A$42</definedName>
    <definedName name="chart2_47">WEO '[14]LINK'!$A$1:$A$42</definedName>
    <definedName name="chart2_49">WEO '[14]LINK'!$A$1:$A$42</definedName>
    <definedName name="chart2_54">WEO '[14]LINK'!$A$1:$A$42</definedName>
    <definedName name="chart2_55">WEO '[14]LINK'!$A$1:$A$42</definedName>
    <definedName name="chart2_56">WEO '[14]LINK'!$A$1:$A$42</definedName>
    <definedName name="chart2_57">WEO '[14]LINK'!$A$1:$A$42</definedName>
    <definedName name="chart2_61">WEO '[14]LINK'!$A$1:$A$42</definedName>
    <definedName name="chart2_64">WEO '[14]LINK'!$A$1:$A$42</definedName>
    <definedName name="chart2_65">WEO '[14]LINK'!$A$1:$A$42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'[40]Debt_Total'!#REF!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'[41]NPV_base'!#REF!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'[42]Contents'!$B$78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'[43]WEO LINK'!#REF!</definedName>
    <definedName name="EDN_11">'[44]WEO LINK'!#REF!</definedName>
    <definedName name="EDN_66">'[44]WEO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'[42]Contents'!$B$73</definedName>
    <definedName name="EDSSDESCRIPTOR_14">#REF!</definedName>
    <definedName name="EDSSDESCRIPTOR_25">#REF!</definedName>
    <definedName name="EDSSDESCRIPTOR_28">#REF!</definedName>
    <definedName name="EDSSFILE">'[42]Contents'!$B$77</definedName>
    <definedName name="EDSSFILE_14">#REF!</definedName>
    <definedName name="EDSSFILE_25">#REF!</definedName>
    <definedName name="EDSSFILE_28">#REF!</definedName>
    <definedName name="EDSSNAME">'[42]Contents'!$B$72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'[42]Contents'!$B$81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'[42]Contents'!$B$74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'[45]C'!$P$428:$T$428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'[46]Q5'!$A:$C,'[46]Q5'!$1:$7</definedName>
    <definedName name="Exch.Rate">#REF!</definedName>
    <definedName name="Exch_Rate">#REF!</definedName>
    <definedName name="exchrate">#REF!</definedName>
    <definedName name="ExitWRS">'[47]Main'!$AB$27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'[48]Q'!$D$52:$O$103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'[49]Index'!$C$21</definedName>
    <definedName name="FISUM">#REF!</definedName>
    <definedName name="FK_6_65">WEO '[14]LINK'!$A$1:$A$42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'[50]WEO'!#REF!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'[51]FOREX_DAILY'!$A$9:$Q$128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'[41]NPV_base'!#REF!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'[52]GG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'[41]NPV_base'!#REF!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'[53]DOC'!$C$8</definedName>
    <definedName name="lclub">#REF!</definedName>
    <definedName name="LEFT">#REF!</definedName>
    <definedName name="LEND">#REF!</definedName>
    <definedName name="LIABILITIES">'[54]CBA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'[55]Table 6_MacroFrame'!#REF!</definedName>
    <definedName name="lkdjfafoij_11">'[56]Table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'[48]EU'!$BS$29:$CB$88</definedName>
    <definedName name="Maturity_IDA">#REF!</definedName>
    <definedName name="Maturity_NC">'[41]NPV_base'!#REF!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'[57]Q2'!$E$63:$AH$63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'[58]CAgds'!$D$14:$BO$14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'[58]CAinc'!$D$14:$BO$14</definedName>
    <definedName name="MISC3">#REF!</definedName>
    <definedName name="MISC4">'[3]OUTPUT'!#REF!</definedName>
    <definedName name="mm">mm</definedName>
    <definedName name="mm_11">'[59]labels'!#REF!</definedName>
    <definedName name="mm_14">'[59]labels'!#REF!</definedName>
    <definedName name="mm_20">mm_20</definedName>
    <definedName name="mm_24">mm_24</definedName>
    <definedName name="mm_25">'[59]labels'!#REF!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'[58]CAnfs'!$D$14:$BO$14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'[60]DATA'!$B$1:$IT$1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'[57]Q2'!$E$47:$AH$47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'[61]Prog'!#REF!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'[59]labels'!#REF!</definedName>
    <definedName name="p_25">'[59]labels'!#REF!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'[62]Baseline'!#REF!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'[63]Output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'[7]EU2DBase'!$C$12:$U$156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An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'[47]Links'!$A$1:$F$33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'[69]Debtind:2001_02 Debt Service '!$B$2:$J$72</definedName>
    <definedName name="PROJ">'[69]XMS:MT_Low'!$B$2:$N$57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'[14]LINK'!$A$1:$A$42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'[42]Contents'!$B$79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'[47]Main'!$AB$28</definedName>
    <definedName name="rngDepartmentDrive">'[47]Main'!$AB$25</definedName>
    <definedName name="rngEMailAddress">'[47]Main'!$AB$22</definedName>
    <definedName name="rngErrorSort">'[47]ErrCheck'!$A$4</definedName>
    <definedName name="rngLastSave">'[47]Main'!$G$21</definedName>
    <definedName name="rngLastSent">'[47]Main'!$G$20</definedName>
    <definedName name="rngLastUpdate">'[47]Links'!$D$2</definedName>
    <definedName name="rngNeedsUpdate">'[47]Links'!$E$2</definedName>
    <definedName name="rngNews">'[47]Main'!$AB$29</definedName>
    <definedName name="RNGNM">#REF!</definedName>
    <definedName name="rngQuestChecked">'[47]ErrCheck'!$A$3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'[47]ErrCheck'!$A$3:$E$5</definedName>
    <definedName name="tblLinks">'[47]Links'!$A$4:$F$33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'[42]Contents'!$B$80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'[58]CAgds'!$D$12:$BO$12</definedName>
    <definedName name="XGS">#REF!</definedName>
    <definedName name="xinc">'[23]CAinc'!$D$12:$BO$12</definedName>
    <definedName name="xinc_11">'[58]CAinc'!$D$12:$BO$12</definedName>
    <definedName name="xnfs">'[23]CAnfs'!$D$12:$BO$12</definedName>
    <definedName name="xnfs_11">'[58]CAnfs'!$D$12:$BO$12</definedName>
    <definedName name="XOF">#REF!</definedName>
    <definedName name="xr">#REF!</definedName>
    <definedName name="xxWRS_1">WEO '[14]LINK'!$A$1:$A$42</definedName>
    <definedName name="xxWRS_1_15">WEO '[14]LINK'!$A$1:$A$42</definedName>
    <definedName name="xxWRS_1_17">WEO '[14]LINK'!$A$1:$A$42</definedName>
    <definedName name="xxWRS_1_2">#REF!</definedName>
    <definedName name="xxWRS_1_20">WEO '[14]LINK'!$A$1:$A$42</definedName>
    <definedName name="xxWRS_1_22">WEO '[14]LINK'!$A$1:$A$42</definedName>
    <definedName name="xxWRS_1_24">WEO '[14]LINK'!$A$1:$A$42</definedName>
    <definedName name="xxWRS_1_28">WEO '[14]LINK'!$A$1:$A$42</definedName>
    <definedName name="xxWRS_1_37">WEO '[14]LINK'!$A$1:$A$42</definedName>
    <definedName name="xxWRS_1_38">WEO '[14]LINK'!$A$1:$A$42</definedName>
    <definedName name="xxWRS_1_46">WEO '[14]LINK'!$A$1:$A$42</definedName>
    <definedName name="xxWRS_1_47">WEO '[14]LINK'!$A$1:$A$42</definedName>
    <definedName name="xxWRS_1_49">WEO '[14]LINK'!$A$1:$A$42</definedName>
    <definedName name="xxWRS_1_54">WEO '[14]LINK'!$A$1:$A$42</definedName>
    <definedName name="xxWRS_1_55">WEO '[14]LINK'!$A$1:$A$42</definedName>
    <definedName name="xxWRS_1_56">WEO '[14]LINK'!$A$1:$A$42</definedName>
    <definedName name="xxWRS_1_57">WEO '[14]LINK'!$A$1:$A$42</definedName>
    <definedName name="xxWRS_1_61">WEO '[14]LINK'!$A$1:$A$42</definedName>
    <definedName name="xxWRS_1_63">WEO '[14]LINK'!$A$1:$A$42</definedName>
    <definedName name="xxWRS_1_64">WEO '[14]LINK'!$A$1:$A$42</definedName>
    <definedName name="xxWRS_1_65">WEO '[14]LINK'!$A$1:$A$42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<sst xmlns="http://schemas.openxmlformats.org/spreadsheetml/2006/main" count="56" uniqueCount="51">
  <si>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 EXECUŢIA BUGETULUI GENERAL CONSOLIDAT </t>
  </si>
  <si>
    <t xml:space="preserve">    </t>
  </si>
  <si>
    <t xml:space="preserve"> Realizări 1.01.-31.05.2016</t>
  </si>
  <si>
    <t>Realizări 1.01.-31.05.2017</t>
  </si>
  <si>
    <t xml:space="preserve"> Diferenţe    2017
   faţă de      2016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</si>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</sst>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  <numFmt numFmtId="168" formatCode="#,##0.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 horizontal="left" wrapText="1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&#539;ii%202017\05%20mai%202017\BGC%20mai%202017%20-%20cu%20program%2031.05.2017%20-%20&#238;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mai in luna"/>
      <sheetName val=" mai 2017"/>
      <sheetName val="UAT mai 2017"/>
      <sheetName val=" consolidari mai"/>
      <sheetName val="in zi "/>
      <sheetName val="27 aprilie 2017"/>
      <sheetName val="Sinteza - An 2"/>
      <sheetName val="2016 - 2017"/>
      <sheetName val="Sinteza - An 2 prog. 6 luni"/>
      <sheetName val="progr 6 luni % execuție  "/>
      <sheetName val="progr 6 luni % execuție   (VA)"/>
      <sheetName val="BGC trim. 31.05.2017 (Liliana)"/>
      <sheetName val="Sinteza - Anexa executie progam"/>
      <sheetName val="progr.%.exec"/>
      <sheetName val="dob_trez"/>
      <sheetName val="SPECIAL_CNAIR"/>
      <sheetName val="CNAIR_ex"/>
      <sheetName val="mai 2016"/>
      <sheetName val="mai 2016 leg"/>
      <sheetName val="bgc 2010-2020"/>
      <sheetName val="progr.%.exec (2)"/>
      <sheetName val="Program 2017-executie febr. "/>
      <sheetName val="Sinteza - An 2 prog. 3 luni "/>
      <sheetName val="progr trim I .%.exec"/>
      <sheetName val=" aprilie 2017 (valori)"/>
      <sheetName val="UAT aprilie 2017 (valori)"/>
      <sheetName val="31 martie 2017 (valori)"/>
      <sheetName val="UAT martie 2017 (valori)"/>
      <sheetName val="UAT in luna martie 2017 "/>
      <sheetName val="februarie 2017 (valori)"/>
      <sheetName val="UAT februarie 2017 (valori)"/>
      <sheetName val="UAT februarie 2017 (IN LUNA)"/>
      <sheetName val="ianuarie 2017 (valori)"/>
      <sheetName val="UAT  ianuarie 2017 (valori)"/>
      <sheetName val="Sinteza-anexa trim.I+II+III "/>
      <sheetName val="progr trim. I+II+III .%.exec "/>
      <sheetName val="decembrie 2016 (valori)"/>
      <sheetName val=" decembrie 2015 DS"/>
      <sheetName val=" decembrie 2015 operativ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1"/>
  <sheetViews>
    <sheetView showZeros="0" tabSelected="1" view="pageBreakPreview" zoomScale="75" zoomScaleNormal="75" zoomScaleSheetLayoutView="75" zoomScalePageLayoutView="0" workbookViewId="0" topLeftCell="A43">
      <selection activeCell="P13" sqref="P13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1" ht="19.5" customHeight="1" thickBot="1">
      <c r="A5" s="8"/>
      <c r="B5" s="9"/>
      <c r="C5" s="9"/>
      <c r="D5" s="9"/>
      <c r="E5" s="9"/>
      <c r="F5" s="9"/>
      <c r="G5" s="9"/>
      <c r="H5" s="9"/>
      <c r="I5" s="10"/>
      <c r="J5" s="10"/>
      <c r="K5" s="10"/>
    </row>
    <row r="6" spans="1:11" ht="11.25" customHeight="1" hidden="1">
      <c r="A6" s="5" t="s">
        <v>1</v>
      </c>
      <c r="B6" s="5"/>
      <c r="C6" s="5"/>
      <c r="D6" s="5"/>
      <c r="E6" s="11"/>
      <c r="F6" s="11"/>
      <c r="G6" s="12"/>
      <c r="H6" s="13"/>
      <c r="I6" s="13"/>
      <c r="J6" s="14"/>
      <c r="K6" s="13"/>
    </row>
    <row r="7" spans="1:12" ht="47.25" customHeight="1">
      <c r="A7" s="15"/>
      <c r="B7" s="16" t="s">
        <v>2</v>
      </c>
      <c r="C7" s="17"/>
      <c r="D7" s="17"/>
      <c r="E7" s="18"/>
      <c r="F7" s="19"/>
      <c r="G7" s="20" t="s">
        <v>3</v>
      </c>
      <c r="H7" s="21"/>
      <c r="I7" s="21"/>
      <c r="J7" s="22"/>
      <c r="K7" s="23" t="s">
        <v>4</v>
      </c>
      <c r="L7" s="16"/>
    </row>
    <row r="8" spans="1:12" s="30" customFormat="1" ht="33" customHeight="1">
      <c r="A8" s="24"/>
      <c r="B8" s="25" t="s">
        <v>5</v>
      </c>
      <c r="C8" s="26" t="s">
        <v>6</v>
      </c>
      <c r="D8" s="26" t="s">
        <v>7</v>
      </c>
      <c r="E8" s="27"/>
      <c r="F8" s="27"/>
      <c r="G8" s="25" t="s">
        <v>5</v>
      </c>
      <c r="H8" s="26" t="s">
        <v>6</v>
      </c>
      <c r="I8" s="26" t="s">
        <v>7</v>
      </c>
      <c r="J8" s="27"/>
      <c r="K8" s="28" t="s">
        <v>5</v>
      </c>
      <c r="L8" s="29" t="s">
        <v>8</v>
      </c>
    </row>
    <row r="9" spans="1:12" s="35" customFormat="1" ht="18.75" customHeight="1">
      <c r="A9" s="31"/>
      <c r="B9" s="31"/>
      <c r="C9" s="31"/>
      <c r="D9" s="31"/>
      <c r="E9" s="31"/>
      <c r="F9" s="31"/>
      <c r="G9" s="32"/>
      <c r="H9" s="32"/>
      <c r="I9" s="32"/>
      <c r="J9" s="32"/>
      <c r="K9" s="32"/>
      <c r="L9" s="33"/>
    </row>
    <row r="10" spans="1:12" s="35" customFormat="1" ht="18" customHeight="1">
      <c r="A10" s="36" t="s">
        <v>9</v>
      </c>
      <c r="B10" s="37">
        <v>761473.6</v>
      </c>
      <c r="C10" s="37"/>
      <c r="D10" s="37"/>
      <c r="E10" s="37"/>
      <c r="F10" s="37"/>
      <c r="G10" s="37">
        <v>816500</v>
      </c>
      <c r="H10" s="37"/>
      <c r="I10" s="37"/>
      <c r="J10" s="37"/>
      <c r="K10" s="37"/>
      <c r="L10" s="38"/>
    </row>
    <row r="11" spans="2:12" s="35" customFormat="1" ht="8.25" customHeight="1">
      <c r="B11" s="39"/>
      <c r="G11" s="41"/>
      <c r="H11" s="41"/>
      <c r="I11" s="41"/>
      <c r="J11" s="41"/>
      <c r="K11" s="41"/>
      <c r="L11" s="34"/>
    </row>
    <row r="12" spans="1:12" s="41" customFormat="1" ht="35.25" customHeight="1">
      <c r="A12" s="42" t="s">
        <v>10</v>
      </c>
      <c r="B12" s="43">
        <f>B13+B30+B31+B33+B34++B37+B32+B35+B36</f>
        <v>91177.42090676333</v>
      </c>
      <c r="C12" s="44">
        <f aca="true" t="shared" si="0" ref="C12:C34">B12/$B$10*100</f>
        <v>11.973812474492004</v>
      </c>
      <c r="D12" s="44">
        <f aca="true" t="shared" si="1" ref="D12:D34">B12/B$12*100</f>
        <v>100</v>
      </c>
      <c r="E12" s="44"/>
      <c r="F12" s="44"/>
      <c r="G12" s="43">
        <f>G13+G30+G31+G33+G34+G37+G32+G35+G36</f>
        <v>98390.61167993</v>
      </c>
      <c r="H12" s="44">
        <f>G12/$G$10*100</f>
        <v>12.050289244327006</v>
      </c>
      <c r="I12" s="44">
        <f aca="true" t="shared" si="2" ref="I12:I36">G12/G$12*100</f>
        <v>100</v>
      </c>
      <c r="J12" s="44"/>
      <c r="K12" s="44">
        <f>G12-B12</f>
        <v>7213.190773166672</v>
      </c>
      <c r="L12" s="45">
        <f>G12/B12-1</f>
        <v>0.07911159036339455</v>
      </c>
    </row>
    <row r="13" spans="1:12" s="50" customFormat="1" ht="24.75" customHeight="1">
      <c r="A13" s="46" t="s">
        <v>11</v>
      </c>
      <c r="B13" s="47">
        <f>B14+B27+B28</f>
        <v>89763.98441943</v>
      </c>
      <c r="C13" s="48">
        <f>B13/$B$10*100</f>
        <v>11.788193893974787</v>
      </c>
      <c r="D13" s="48">
        <f>B13/B$12*100</f>
        <v>98.44979549401963</v>
      </c>
      <c r="E13" s="48"/>
      <c r="F13" s="48"/>
      <c r="G13" s="47">
        <f>G14+G27+G28</f>
        <v>93737.61240193</v>
      </c>
      <c r="H13" s="48">
        <f>G13/$G$10*100</f>
        <v>11.48041793042621</v>
      </c>
      <c r="I13" s="48">
        <f t="shared" si="2"/>
        <v>95.2708909940143</v>
      </c>
      <c r="J13" s="48"/>
      <c r="K13" s="48">
        <f>G13-B13</f>
        <v>3973.6279825000092</v>
      </c>
      <c r="L13" s="49">
        <f>G13/B13-1</f>
        <v>0.04426750893691267</v>
      </c>
    </row>
    <row r="14" spans="1:12" s="50" customFormat="1" ht="25.5" customHeight="1">
      <c r="A14" s="51" t="s">
        <v>12</v>
      </c>
      <c r="B14" s="47">
        <f>B15+B19+B20+B25+B26</f>
        <v>58194.243796200004</v>
      </c>
      <c r="C14" s="48">
        <f>B14/$B$10*100</f>
        <v>7.6423192867356144</v>
      </c>
      <c r="D14" s="48">
        <f t="shared" si="1"/>
        <v>63.82527956752425</v>
      </c>
      <c r="E14" s="48"/>
      <c r="F14" s="48"/>
      <c r="G14" s="47">
        <f>G15+G19+G20+G25+G26</f>
        <v>58281.586941</v>
      </c>
      <c r="H14" s="48">
        <f aca="true" t="shared" si="3" ref="H14:H36">G14/$G$10*100</f>
        <v>7.1379775800367415</v>
      </c>
      <c r="I14" s="48">
        <f t="shared" si="2"/>
        <v>59.234906609375656</v>
      </c>
      <c r="J14" s="48"/>
      <c r="K14" s="48">
        <f>G14-B14</f>
        <v>87.34314479999739</v>
      </c>
      <c r="L14" s="49">
        <f>G14/B14-1</f>
        <v>0.0015008897633566054</v>
      </c>
    </row>
    <row r="15" spans="1:12" s="50" customFormat="1" ht="40.5" customHeight="1">
      <c r="A15" s="52" t="s">
        <v>13</v>
      </c>
      <c r="B15" s="47">
        <f>B16+B17+B18</f>
        <v>19125.239391</v>
      </c>
      <c r="C15" s="48">
        <f t="shared" si="0"/>
        <v>2.5116089895959623</v>
      </c>
      <c r="D15" s="48">
        <f t="shared" si="1"/>
        <v>20.97585038137587</v>
      </c>
      <c r="E15" s="48"/>
      <c r="F15" s="48"/>
      <c r="G15" s="47">
        <f>G16+G17+G18</f>
        <v>20195.881452</v>
      </c>
      <c r="H15" s="48">
        <f t="shared" si="3"/>
        <v>2.4734698655235765</v>
      </c>
      <c r="I15" s="48">
        <f t="shared" si="2"/>
        <v>20.526228170730658</v>
      </c>
      <c r="J15" s="48"/>
      <c r="K15" s="48">
        <f>G15-B15</f>
        <v>1070.6420610000023</v>
      </c>
      <c r="L15" s="49">
        <f>G15/B15-1</f>
        <v>0.05598058351645152</v>
      </c>
    </row>
    <row r="16" spans="1:12" ht="25.5" customHeight="1">
      <c r="A16" s="53" t="s">
        <v>14</v>
      </c>
      <c r="B16" s="54">
        <v>7378.479432</v>
      </c>
      <c r="C16" s="54">
        <f t="shared" si="0"/>
        <v>0.9689737677051443</v>
      </c>
      <c r="D16" s="54">
        <f t="shared" si="1"/>
        <v>8.092441482354632</v>
      </c>
      <c r="E16" s="54"/>
      <c r="F16" s="54"/>
      <c r="G16" s="54">
        <v>7000.169999999999</v>
      </c>
      <c r="H16" s="54">
        <f t="shared" si="3"/>
        <v>0.8573386405388853</v>
      </c>
      <c r="I16" s="54">
        <f t="shared" si="2"/>
        <v>7.114672711632215</v>
      </c>
      <c r="J16" s="54"/>
      <c r="K16" s="54">
        <f>G16-B16</f>
        <v>-378.3094320000009</v>
      </c>
      <c r="L16" s="55">
        <f>G16/B16-1</f>
        <v>-0.05127200468423032</v>
      </c>
    </row>
    <row r="17" spans="1:12" ht="18" customHeight="1">
      <c r="A17" s="53" t="s">
        <v>15</v>
      </c>
      <c r="B17" s="54">
        <v>11017.616958999999</v>
      </c>
      <c r="C17" s="54">
        <f t="shared" si="0"/>
        <v>1.4468810158356114</v>
      </c>
      <c r="D17" s="54">
        <f t="shared" si="1"/>
        <v>12.083712008334222</v>
      </c>
      <c r="E17" s="54"/>
      <c r="F17" s="54"/>
      <c r="G17" s="54">
        <v>12437.152452</v>
      </c>
      <c r="H17" s="54">
        <f t="shared" si="3"/>
        <v>1.5232274895284754</v>
      </c>
      <c r="I17" s="54">
        <f t="shared" si="2"/>
        <v>12.640588608655806</v>
      </c>
      <c r="J17" s="54"/>
      <c r="K17" s="54">
        <f>G17-B17</f>
        <v>1419.5354930000012</v>
      </c>
      <c r="L17" s="55">
        <f>G17/B17-1</f>
        <v>0.12884233480638674</v>
      </c>
    </row>
    <row r="18" spans="1:12" ht="36.75" customHeight="1">
      <c r="A18" s="56" t="s">
        <v>16</v>
      </c>
      <c r="B18" s="54">
        <v>729.143</v>
      </c>
      <c r="C18" s="54">
        <f t="shared" si="0"/>
        <v>0.09575420605520664</v>
      </c>
      <c r="D18" s="54">
        <f t="shared" si="1"/>
        <v>0.7996968906870164</v>
      </c>
      <c r="E18" s="54"/>
      <c r="F18" s="54"/>
      <c r="G18" s="54">
        <v>758.5590000000001</v>
      </c>
      <c r="H18" s="54">
        <f t="shared" si="3"/>
        <v>0.09290373545621557</v>
      </c>
      <c r="I18" s="54">
        <f t="shared" si="2"/>
        <v>0.7709668504426354</v>
      </c>
      <c r="J18" s="54"/>
      <c r="K18" s="54">
        <f>G18-B18</f>
        <v>29.416000000000054</v>
      </c>
      <c r="L18" s="55">
        <f>G18/B18-1</f>
        <v>0.04034325228384561</v>
      </c>
    </row>
    <row r="19" spans="1:12" ht="24" customHeight="1">
      <c r="A19" s="52" t="s">
        <v>17</v>
      </c>
      <c r="B19" s="48">
        <v>2837.347972</v>
      </c>
      <c r="C19" s="48">
        <f t="shared" si="0"/>
        <v>0.3726127828988425</v>
      </c>
      <c r="D19" s="48">
        <f t="shared" si="1"/>
        <v>3.1118975989696285</v>
      </c>
      <c r="E19" s="48"/>
      <c r="F19" s="48"/>
      <c r="G19" s="48">
        <v>3422.335</v>
      </c>
      <c r="H19" s="48">
        <f t="shared" si="3"/>
        <v>0.41914696876913654</v>
      </c>
      <c r="I19" s="48">
        <f t="shared" si="2"/>
        <v>3.478314588726251</v>
      </c>
      <c r="J19" s="48"/>
      <c r="K19" s="48">
        <f>G19-B19</f>
        <v>584.987028</v>
      </c>
      <c r="L19" s="49">
        <f>G19/B19-1</f>
        <v>0.2061738756658924</v>
      </c>
    </row>
    <row r="20" spans="1:12" ht="23.25" customHeight="1">
      <c r="A20" s="57" t="s">
        <v>18</v>
      </c>
      <c r="B20" s="47">
        <f>B21+B22+B23+B24</f>
        <v>35450.09487</v>
      </c>
      <c r="C20" s="48">
        <f t="shared" si="0"/>
        <v>4.655459476205085</v>
      </c>
      <c r="D20" s="48">
        <f t="shared" si="1"/>
        <v>38.880343968328226</v>
      </c>
      <c r="E20" s="48"/>
      <c r="F20" s="48"/>
      <c r="G20" s="47">
        <f>G21+G22+G23+G24</f>
        <v>33857.616489</v>
      </c>
      <c r="H20" s="48">
        <f t="shared" si="3"/>
        <v>4.146676851071647</v>
      </c>
      <c r="I20" s="48">
        <f t="shared" si="2"/>
        <v>34.411430024584725</v>
      </c>
      <c r="J20" s="48"/>
      <c r="K20" s="48">
        <f>G20-B20</f>
        <v>-1592.4783810000008</v>
      </c>
      <c r="L20" s="49">
        <f>G20/B20-1</f>
        <v>-0.04492169588938533</v>
      </c>
    </row>
    <row r="21" spans="1:12" ht="20.25" customHeight="1">
      <c r="A21" s="53" t="s">
        <v>19</v>
      </c>
      <c r="B21" s="40">
        <v>22254.661</v>
      </c>
      <c r="C21" s="54">
        <f t="shared" si="0"/>
        <v>2.922578143221249</v>
      </c>
      <c r="D21" s="54">
        <f t="shared" si="1"/>
        <v>24.408083469214688</v>
      </c>
      <c r="E21" s="54"/>
      <c r="F21" s="54"/>
      <c r="G21" s="54">
        <v>21143.747</v>
      </c>
      <c r="H21" s="54">
        <f t="shared" si="3"/>
        <v>2.5895587262706674</v>
      </c>
      <c r="I21" s="54">
        <f t="shared" si="2"/>
        <v>21.489598081554522</v>
      </c>
      <c r="J21" s="54"/>
      <c r="K21" s="54">
        <f>G21-B21</f>
        <v>-1110.9140000000007</v>
      </c>
      <c r="L21" s="55">
        <f>G21/B21-1</f>
        <v>-0.04991826206653971</v>
      </c>
    </row>
    <row r="22" spans="1:12" ht="18" customHeight="1">
      <c r="A22" s="53" t="s">
        <v>20</v>
      </c>
      <c r="B22" s="40">
        <v>10734.151101000001</v>
      </c>
      <c r="C22" s="54">
        <f t="shared" si="0"/>
        <v>1.4096550558023286</v>
      </c>
      <c r="D22" s="54">
        <f t="shared" si="1"/>
        <v>11.772817210937106</v>
      </c>
      <c r="E22" s="54"/>
      <c r="F22" s="54"/>
      <c r="G22" s="54">
        <v>9728.18</v>
      </c>
      <c r="H22" s="54">
        <f t="shared" si="3"/>
        <v>1.191448867115738</v>
      </c>
      <c r="I22" s="54">
        <f t="shared" si="2"/>
        <v>9.887305133996216</v>
      </c>
      <c r="J22" s="54"/>
      <c r="K22" s="54">
        <f>G22-B22</f>
        <v>-1005.971101000001</v>
      </c>
      <c r="L22" s="55">
        <f>G22/B22-1</f>
        <v>-0.09371687537604012</v>
      </c>
    </row>
    <row r="23" spans="1:12" s="59" customFormat="1" ht="30" customHeight="1">
      <c r="A23" s="58" t="s">
        <v>21</v>
      </c>
      <c r="B23" s="40">
        <v>975.4183519999999</v>
      </c>
      <c r="C23" s="54">
        <f t="shared" si="0"/>
        <v>0.1280961483103288</v>
      </c>
      <c r="D23" s="54">
        <f t="shared" si="1"/>
        <v>1.06980252599758</v>
      </c>
      <c r="E23" s="54"/>
      <c r="F23" s="54"/>
      <c r="G23" s="54">
        <v>1604.0524890000002</v>
      </c>
      <c r="H23" s="54">
        <f t="shared" si="3"/>
        <v>0.1964546832823025</v>
      </c>
      <c r="I23" s="54">
        <f t="shared" si="2"/>
        <v>1.6302901888831323</v>
      </c>
      <c r="J23" s="54"/>
      <c r="K23" s="54">
        <f>G23-B23</f>
        <v>628.6341370000002</v>
      </c>
      <c r="L23" s="55">
        <f>G23/B23-1</f>
        <v>0.6444764297401699</v>
      </c>
    </row>
    <row r="24" spans="1:12" ht="52.5" customHeight="1">
      <c r="A24" s="58" t="s">
        <v>22</v>
      </c>
      <c r="B24" s="40">
        <v>1485.864417</v>
      </c>
      <c r="C24" s="54">
        <f t="shared" si="0"/>
        <v>0.1951301288711782</v>
      </c>
      <c r="D24" s="54">
        <f t="shared" si="1"/>
        <v>1.6296407621788542</v>
      </c>
      <c r="E24" s="54"/>
      <c r="F24" s="54"/>
      <c r="G24" s="54">
        <v>1381.637</v>
      </c>
      <c r="H24" s="54">
        <f t="shared" si="3"/>
        <v>0.16921457440293936</v>
      </c>
      <c r="I24" s="54">
        <f t="shared" si="2"/>
        <v>1.4042366201508534</v>
      </c>
      <c r="J24" s="54"/>
      <c r="K24" s="54">
        <f>G24-B24</f>
        <v>-104.22741700000006</v>
      </c>
      <c r="L24" s="55">
        <f>G24/B24-1</f>
        <v>-0.07014598088999124</v>
      </c>
    </row>
    <row r="25" spans="1:12" s="50" customFormat="1" ht="35.25" customHeight="1">
      <c r="A25" s="57" t="s">
        <v>23</v>
      </c>
      <c r="B25" s="60">
        <v>362.000869</v>
      </c>
      <c r="C25" s="48">
        <f t="shared" si="0"/>
        <v>0.047539516668732844</v>
      </c>
      <c r="D25" s="48">
        <f t="shared" si="1"/>
        <v>0.3970290729874633</v>
      </c>
      <c r="E25" s="48"/>
      <c r="F25" s="48"/>
      <c r="G25" s="48">
        <v>398.599</v>
      </c>
      <c r="H25" s="48">
        <f t="shared" si="3"/>
        <v>0.04881800367421923</v>
      </c>
      <c r="I25" s="48">
        <f t="shared" si="2"/>
        <v>0.4051189368520893</v>
      </c>
      <c r="J25" s="48"/>
      <c r="K25" s="48">
        <f>G25-B25</f>
        <v>36.59813099999997</v>
      </c>
      <c r="L25" s="49">
        <f>G25/B25-1</f>
        <v>0.10109956669744902</v>
      </c>
    </row>
    <row r="26" spans="1:12" s="50" customFormat="1" ht="17.25" customHeight="1">
      <c r="A26" s="61" t="s">
        <v>24</v>
      </c>
      <c r="B26" s="60">
        <v>419.5606942</v>
      </c>
      <c r="C26" s="48">
        <f t="shared" si="0"/>
        <v>0.05509852136699158</v>
      </c>
      <c r="D26" s="48">
        <f t="shared" si="1"/>
        <v>0.4601585458630558</v>
      </c>
      <c r="E26" s="48"/>
      <c r="F26" s="48"/>
      <c r="G26" s="48">
        <v>407.155</v>
      </c>
      <c r="H26" s="48">
        <f t="shared" si="3"/>
        <v>0.04986589099816289</v>
      </c>
      <c r="I26" s="48">
        <f t="shared" si="2"/>
        <v>0.413814888481939</v>
      </c>
      <c r="J26" s="48"/>
      <c r="K26" s="48">
        <f>G26-B26</f>
        <v>-12.405694200000028</v>
      </c>
      <c r="L26" s="49">
        <f>G26/B26-1</f>
        <v>-0.029568294579297216</v>
      </c>
    </row>
    <row r="27" spans="1:12" s="50" customFormat="1" ht="18" customHeight="1">
      <c r="A27" s="62" t="s">
        <v>25</v>
      </c>
      <c r="B27" s="60">
        <v>24503.434888</v>
      </c>
      <c r="C27" s="48">
        <f t="shared" si="0"/>
        <v>3.217896836869985</v>
      </c>
      <c r="D27" s="48">
        <f t="shared" si="1"/>
        <v>26.8744549300828</v>
      </c>
      <c r="E27" s="48"/>
      <c r="F27" s="48"/>
      <c r="G27" s="48">
        <v>28402.276026999993</v>
      </c>
      <c r="H27" s="48">
        <f t="shared" si="3"/>
        <v>3.4785396236374764</v>
      </c>
      <c r="I27" s="48">
        <f t="shared" si="2"/>
        <v>28.866855833150158</v>
      </c>
      <c r="J27" s="48"/>
      <c r="K27" s="48">
        <f>G27-B27</f>
        <v>3898.841138999993</v>
      </c>
      <c r="L27" s="49">
        <f>G27/B27-1</f>
        <v>0.1591140653063854</v>
      </c>
    </row>
    <row r="28" spans="1:12" s="50" customFormat="1" ht="18" customHeight="1">
      <c r="A28" s="64" t="s">
        <v>26</v>
      </c>
      <c r="B28" s="60">
        <v>7066.30573523</v>
      </c>
      <c r="C28" s="48">
        <f t="shared" si="0"/>
        <v>0.9279777703691894</v>
      </c>
      <c r="D28" s="48">
        <f t="shared" si="1"/>
        <v>7.750060996412586</v>
      </c>
      <c r="E28" s="48"/>
      <c r="F28" s="48"/>
      <c r="G28" s="48">
        <v>7053.749433929998</v>
      </c>
      <c r="H28" s="48">
        <f t="shared" si="3"/>
        <v>0.8639007267519899</v>
      </c>
      <c r="I28" s="48">
        <f t="shared" si="2"/>
        <v>7.1691285514884555</v>
      </c>
      <c r="J28" s="48"/>
      <c r="K28" s="48">
        <f>G28-B28</f>
        <v>-12.556301300001905</v>
      </c>
      <c r="L28" s="49">
        <f>G28/B28-1</f>
        <v>-0.0017769258464718218</v>
      </c>
    </row>
    <row r="29" spans="1:12" s="50" customFormat="1" ht="18.75" customHeight="1" hidden="1">
      <c r="A29" s="65"/>
      <c r="B29" s="60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1:12" s="50" customFormat="1" ht="19.5" customHeight="1">
      <c r="A30" s="66" t="s">
        <v>27</v>
      </c>
      <c r="B30" s="60">
        <v>307.854109</v>
      </c>
      <c r="C30" s="48">
        <f t="shared" si="0"/>
        <v>0.040428730424797395</v>
      </c>
      <c r="D30" s="48">
        <f t="shared" si="1"/>
        <v>0.3376429229280427</v>
      </c>
      <c r="E30" s="48"/>
      <c r="F30" s="48"/>
      <c r="G30" s="48">
        <v>348.47502399999996</v>
      </c>
      <c r="H30" s="48">
        <f t="shared" si="3"/>
        <v>0.04267912112676056</v>
      </c>
      <c r="I30" s="48">
        <f t="shared" si="2"/>
        <v>0.3541750763107441</v>
      </c>
      <c r="J30" s="48"/>
      <c r="K30" s="48">
        <f>G30-B30</f>
        <v>40.62091499999997</v>
      </c>
      <c r="L30" s="49">
        <f>G30/B30-1</f>
        <v>0.13194858802420595</v>
      </c>
    </row>
    <row r="31" spans="1:12" s="50" customFormat="1" ht="18" customHeight="1">
      <c r="A31" s="66" t="s">
        <v>28</v>
      </c>
      <c r="B31" s="60">
        <v>0</v>
      </c>
      <c r="C31" s="48">
        <f t="shared" si="0"/>
        <v>0</v>
      </c>
      <c r="D31" s="48">
        <f t="shared" si="1"/>
        <v>0</v>
      </c>
      <c r="E31" s="48"/>
      <c r="F31" s="48"/>
      <c r="G31" s="48">
        <v>0</v>
      </c>
      <c r="H31" s="48">
        <f t="shared" si="3"/>
        <v>0</v>
      </c>
      <c r="I31" s="48">
        <f t="shared" si="2"/>
        <v>0</v>
      </c>
      <c r="J31" s="48"/>
      <c r="K31" s="48">
        <f>G31-B31</f>
        <v>0</v>
      </c>
      <c r="L31" s="49"/>
    </row>
    <row r="32" spans="1:12" s="50" customFormat="1" ht="34.5" customHeight="1">
      <c r="A32" s="67" t="s">
        <v>29</v>
      </c>
      <c r="B32" s="60">
        <v>440.99045333333333</v>
      </c>
      <c r="C32" s="48">
        <f t="shared" si="0"/>
        <v>0.057912769836450446</v>
      </c>
      <c r="D32" s="48">
        <f t="shared" si="1"/>
        <v>0.4836619076824772</v>
      </c>
      <c r="E32" s="48"/>
      <c r="F32" s="48"/>
      <c r="G32" s="48">
        <v>59.84364500000001</v>
      </c>
      <c r="H32" s="48">
        <f t="shared" si="3"/>
        <v>0.007329289038579302</v>
      </c>
      <c r="I32" s="48">
        <f t="shared" si="2"/>
        <v>0.06082251545978251</v>
      </c>
      <c r="J32" s="48"/>
      <c r="K32" s="48">
        <f>G32-B32</f>
        <v>-381.1468083333333</v>
      </c>
      <c r="L32" s="49">
        <f>G32/B32-1</f>
        <v>-0.8642971870532405</v>
      </c>
    </row>
    <row r="33" spans="1:12" s="50" customFormat="1" ht="16.5" customHeight="1">
      <c r="A33" s="68" t="s">
        <v>30</v>
      </c>
      <c r="B33" s="60"/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2" ht="15" customHeight="1">
      <c r="A34" s="69" t="s">
        <v>31</v>
      </c>
      <c r="B34" s="60">
        <v>139.137726</v>
      </c>
      <c r="C34" s="68">
        <f t="shared" si="0"/>
        <v>0.018272166756667596</v>
      </c>
      <c r="D34" s="68">
        <f t="shared" si="1"/>
        <v>0.1526010766879227</v>
      </c>
      <c r="E34" s="68"/>
      <c r="F34" s="68"/>
      <c r="G34" s="68">
        <v>-294.944</v>
      </c>
      <c r="H34" s="68">
        <f t="shared" si="3"/>
        <v>-0.03612296387017759</v>
      </c>
      <c r="I34" s="68">
        <f t="shared" si="2"/>
        <v>-0.2997684382321647</v>
      </c>
      <c r="J34" s="68"/>
      <c r="K34" s="68">
        <f>G34-B34</f>
        <v>-434.081726</v>
      </c>
      <c r="L34" s="49">
        <f>G34/B34-1</f>
        <v>-3.1197989106132153</v>
      </c>
    </row>
    <row r="35" spans="1:12" ht="48" customHeight="1">
      <c r="A35" s="70" t="s">
        <v>32</v>
      </c>
      <c r="B35" s="60">
        <v>0</v>
      </c>
      <c r="C35" s="68">
        <f>B35/$B$10*100</f>
        <v>0</v>
      </c>
      <c r="D35" s="68">
        <f>B35/B$12*100</f>
        <v>0</v>
      </c>
      <c r="E35" s="47"/>
      <c r="F35" s="48"/>
      <c r="G35" s="60">
        <v>-146.983</v>
      </c>
      <c r="H35" s="60">
        <f t="shared" si="3"/>
        <v>-0.018001592161665646</v>
      </c>
      <c r="I35" s="60">
        <f t="shared" si="2"/>
        <v>-0.14938722047805097</v>
      </c>
      <c r="J35" s="60"/>
      <c r="K35" s="60">
        <f>G35-B35</f>
        <v>-146.983</v>
      </c>
      <c r="L35" s="49"/>
    </row>
    <row r="36" spans="1:12" ht="48" customHeight="1">
      <c r="A36" s="70" t="s">
        <v>33</v>
      </c>
      <c r="B36" s="60">
        <v>525.454199</v>
      </c>
      <c r="C36" s="72">
        <f>B36/$B$10*100</f>
        <v>0.06900491349929926</v>
      </c>
      <c r="D36" s="72">
        <f>B36/B$12*100</f>
        <v>0.5762985986819277</v>
      </c>
      <c r="E36" s="60"/>
      <c r="F36" s="60"/>
      <c r="G36" s="60">
        <v>4686.607609</v>
      </c>
      <c r="H36" s="60">
        <f t="shared" si="3"/>
        <v>0.5739874597672995</v>
      </c>
      <c r="I36" s="60">
        <f t="shared" si="2"/>
        <v>4.763267072925401</v>
      </c>
      <c r="J36" s="60"/>
      <c r="K36" s="60">
        <f>G36-B36</f>
        <v>4161.15341</v>
      </c>
      <c r="L36" s="49">
        <f>G36/B36-1</f>
        <v>7.919155309671433</v>
      </c>
    </row>
    <row r="37" spans="1:12" ht="10.5" customHeight="1">
      <c r="A37" s="73"/>
      <c r="B37" s="47"/>
      <c r="C37" s="47"/>
      <c r="D37" s="47"/>
      <c r="E37" s="47"/>
      <c r="F37" s="48"/>
      <c r="G37" s="63"/>
      <c r="H37" s="48"/>
      <c r="I37" s="48"/>
      <c r="J37" s="48"/>
      <c r="K37" s="48"/>
      <c r="L37" s="71"/>
    </row>
    <row r="38" spans="1:12" s="50" customFormat="1" ht="33" customHeight="1">
      <c r="A38" s="42" t="s">
        <v>34</v>
      </c>
      <c r="B38" s="74">
        <f>B39+B52+B53+B54+B55</f>
        <v>91959.44198714332</v>
      </c>
      <c r="C38" s="44">
        <f aca="true" t="shared" si="4" ref="C38:C56">B38/$B$10*100</f>
        <v>12.076510858307277</v>
      </c>
      <c r="D38" s="44">
        <f aca="true" t="shared" si="5" ref="D38:D54">B38/B$38*100</f>
        <v>100</v>
      </c>
      <c r="E38" s="44"/>
      <c r="F38" s="44"/>
      <c r="G38" s="74">
        <f>G39+G52+G53+G54+G55</f>
        <v>100562.65958690665</v>
      </c>
      <c r="H38" s="44">
        <f aca="true" t="shared" si="6" ref="H38:H54">G38/$G$10*100</f>
        <v>12.316308583822003</v>
      </c>
      <c r="I38" s="44">
        <f aca="true" t="shared" si="7" ref="I38:I54">G38/G$38*100</f>
        <v>100</v>
      </c>
      <c r="J38" s="44"/>
      <c r="K38" s="44">
        <f>G38-B38</f>
        <v>8603.217599763331</v>
      </c>
      <c r="L38" s="45">
        <f>G38/B38-1</f>
        <v>0.09355447808139306</v>
      </c>
    </row>
    <row r="39" spans="1:12" s="50" customFormat="1" ht="19.5" customHeight="1">
      <c r="A39" s="75" t="s">
        <v>35</v>
      </c>
      <c r="B39" s="63">
        <f>B40+B41+B42+B43+B44+B51</f>
        <v>88282.57858162</v>
      </c>
      <c r="C39" s="48">
        <f t="shared" si="4"/>
        <v>11.593649284967988</v>
      </c>
      <c r="D39" s="48">
        <f t="shared" si="5"/>
        <v>96.00164667589286</v>
      </c>
      <c r="E39" s="48"/>
      <c r="F39" s="48"/>
      <c r="G39" s="63">
        <f>G40+G41+G42+G43+G44+G51</f>
        <v>98275.95217890665</v>
      </c>
      <c r="H39" s="48">
        <f t="shared" si="6"/>
        <v>12.03624643954766</v>
      </c>
      <c r="I39" s="48">
        <f t="shared" si="7"/>
        <v>97.72608698159597</v>
      </c>
      <c r="J39" s="48"/>
      <c r="K39" s="48">
        <f>G39-B39</f>
        <v>9993.373597286656</v>
      </c>
      <c r="L39" s="49">
        <f>G39/B39-1</f>
        <v>0.11319757258842955</v>
      </c>
    </row>
    <row r="40" spans="1:12" ht="19.5" customHeight="1">
      <c r="A40" s="76" t="s">
        <v>36</v>
      </c>
      <c r="B40" s="68">
        <v>23050.244827333332</v>
      </c>
      <c r="C40" s="68">
        <f t="shared" si="4"/>
        <v>3.0270576455090934</v>
      </c>
      <c r="D40" s="68">
        <f t="shared" si="5"/>
        <v>25.065664089779865</v>
      </c>
      <c r="E40" s="68"/>
      <c r="F40" s="68"/>
      <c r="G40" s="77">
        <v>27441.98109</v>
      </c>
      <c r="H40" s="68">
        <f>G40/$G$10*100</f>
        <v>3.360928486221678</v>
      </c>
      <c r="I40" s="68">
        <f t="shared" si="7"/>
        <v>27.28844006585221</v>
      </c>
      <c r="J40" s="68"/>
      <c r="K40" s="68">
        <f>G40-B40</f>
        <v>4391.736262666669</v>
      </c>
      <c r="L40" s="78">
        <f>G40/B40-1</f>
        <v>0.19052883366596096</v>
      </c>
    </row>
    <row r="41" spans="1:12" ht="17.25" customHeight="1">
      <c r="A41" s="76" t="s">
        <v>37</v>
      </c>
      <c r="B41" s="68">
        <v>14382.266525333333</v>
      </c>
      <c r="C41" s="68">
        <f t="shared" si="4"/>
        <v>1.88874132016308</v>
      </c>
      <c r="D41" s="68">
        <f t="shared" si="5"/>
        <v>15.639793168105665</v>
      </c>
      <c r="E41" s="68"/>
      <c r="F41" s="68"/>
      <c r="G41" s="77">
        <v>14312.720926666665</v>
      </c>
      <c r="H41" s="68">
        <f t="shared" si="6"/>
        <v>1.7529358146560519</v>
      </c>
      <c r="I41" s="68">
        <f t="shared" si="7"/>
        <v>14.232639615400739</v>
      </c>
      <c r="J41" s="68"/>
      <c r="K41" s="68">
        <f>G41-B41</f>
        <v>-69.5455986666675</v>
      </c>
      <c r="L41" s="78">
        <f>G41/B41-1</f>
        <v>-0.004835510351874461</v>
      </c>
    </row>
    <row r="42" spans="1:12" ht="19.5" customHeight="1">
      <c r="A42" s="76" t="s">
        <v>38</v>
      </c>
      <c r="B42" s="68">
        <v>4052.59236882</v>
      </c>
      <c r="C42" s="68">
        <f t="shared" si="4"/>
        <v>0.5322039226074285</v>
      </c>
      <c r="D42" s="68">
        <f t="shared" si="5"/>
        <v>4.406934493346084</v>
      </c>
      <c r="E42" s="68"/>
      <c r="F42" s="68"/>
      <c r="G42" s="77">
        <v>4118.51616124</v>
      </c>
      <c r="H42" s="68">
        <f t="shared" si="6"/>
        <v>0.5044110424053888</v>
      </c>
      <c r="I42" s="68">
        <f t="shared" si="7"/>
        <v>4.095472592071574</v>
      </c>
      <c r="J42" s="68"/>
      <c r="K42" s="68">
        <f>G42-B42</f>
        <v>65.9237924199997</v>
      </c>
      <c r="L42" s="78">
        <f>G42/B42-1</f>
        <v>0.016267067205477437</v>
      </c>
    </row>
    <row r="43" spans="1:12" ht="19.5" customHeight="1">
      <c r="A43" s="76" t="s">
        <v>39</v>
      </c>
      <c r="B43" s="68">
        <v>2308.891225</v>
      </c>
      <c r="C43" s="68">
        <f t="shared" si="4"/>
        <v>0.30321356183589293</v>
      </c>
      <c r="D43" s="68">
        <f t="shared" si="5"/>
        <v>2.510771243395324</v>
      </c>
      <c r="E43" s="68"/>
      <c r="F43" s="68"/>
      <c r="G43" s="77">
        <v>3156.633</v>
      </c>
      <c r="H43" s="68">
        <f t="shared" si="6"/>
        <v>0.38660538885486834</v>
      </c>
      <c r="I43" s="68">
        <f t="shared" si="7"/>
        <v>3.1389712771787077</v>
      </c>
      <c r="J43" s="68"/>
      <c r="K43" s="68">
        <f>G43-B43</f>
        <v>847.741775</v>
      </c>
      <c r="L43" s="78">
        <f>G43/B43-1</f>
        <v>0.36716401613939187</v>
      </c>
    </row>
    <row r="44" spans="1:12" s="50" customFormat="1" ht="19.5" customHeight="1">
      <c r="A44" s="76" t="s">
        <v>40</v>
      </c>
      <c r="B44" s="77">
        <v>44378.28081313333</v>
      </c>
      <c r="C44" s="68">
        <f t="shared" si="4"/>
        <v>5.827947392152969</v>
      </c>
      <c r="D44" s="68">
        <f t="shared" si="5"/>
        <v>48.25853643102551</v>
      </c>
      <c r="E44" s="68"/>
      <c r="F44" s="68"/>
      <c r="G44" s="77">
        <f>G45+G46+G47+G48+G50+G49</f>
        <v>49167.882250999995</v>
      </c>
      <c r="H44" s="68">
        <f t="shared" si="6"/>
        <v>6.0217859462339245</v>
      </c>
      <c r="I44" s="68">
        <f t="shared" si="7"/>
        <v>48.8927823239489</v>
      </c>
      <c r="J44" s="68"/>
      <c r="K44" s="68">
        <f>G44-B44</f>
        <v>4789.601437866666</v>
      </c>
      <c r="L44" s="78">
        <f>G44/B44-1</f>
        <v>0.10792670085699285</v>
      </c>
    </row>
    <row r="45" spans="1:12" ht="31.5" customHeight="1">
      <c r="A45" s="79" t="s">
        <v>41</v>
      </c>
      <c r="B45" s="54">
        <v>519.3756099999973</v>
      </c>
      <c r="C45" s="54">
        <f t="shared" si="4"/>
        <v>0.06820664695401092</v>
      </c>
      <c r="D45" s="54">
        <f>B45/B$38*100</f>
        <v>0.564787692026894</v>
      </c>
      <c r="E45" s="54"/>
      <c r="F45" s="54"/>
      <c r="G45" s="80">
        <v>468.87032799999906</v>
      </c>
      <c r="H45" s="54">
        <f t="shared" si="6"/>
        <v>0.05742441249234527</v>
      </c>
      <c r="I45" s="54">
        <f t="shared" si="7"/>
        <v>0.4662469448660509</v>
      </c>
      <c r="J45" s="54"/>
      <c r="K45" s="54">
        <f>G45-B45</f>
        <v>-50.50528199999826</v>
      </c>
      <c r="L45" s="55">
        <f>G45/B45-1</f>
        <v>-0.09724230600662687</v>
      </c>
    </row>
    <row r="46" spans="1:12" ht="15.75" customHeight="1">
      <c r="A46" s="81" t="s">
        <v>42</v>
      </c>
      <c r="B46" s="54">
        <v>3977.421183133333</v>
      </c>
      <c r="C46" s="82">
        <f t="shared" si="4"/>
        <v>0.5223321180318442</v>
      </c>
      <c r="D46" s="82">
        <f t="shared" si="5"/>
        <v>4.325190646208368</v>
      </c>
      <c r="E46" s="82"/>
      <c r="F46" s="82"/>
      <c r="G46" s="83">
        <v>5001.500547999999</v>
      </c>
      <c r="H46" s="82">
        <f t="shared" si="6"/>
        <v>0.6125536494794855</v>
      </c>
      <c r="I46" s="82">
        <f t="shared" si="7"/>
        <v>4.973516580155364</v>
      </c>
      <c r="J46" s="82"/>
      <c r="K46" s="82">
        <f>G46-B46</f>
        <v>1024.0793648666659</v>
      </c>
      <c r="L46" s="84">
        <f>G46/B46-1</f>
        <v>0.25747320128161943</v>
      </c>
    </row>
    <row r="47" spans="1:12" ht="33" customHeight="1">
      <c r="A47" s="79" t="s">
        <v>43</v>
      </c>
      <c r="B47" s="54">
        <v>4371.701159</v>
      </c>
      <c r="C47" s="54">
        <f t="shared" si="4"/>
        <v>0.5741106663448345</v>
      </c>
      <c r="D47" s="54">
        <f t="shared" si="5"/>
        <v>4.753944852787601</v>
      </c>
      <c r="E47" s="48"/>
      <c r="F47" s="48"/>
      <c r="G47" s="80">
        <v>417.89236</v>
      </c>
      <c r="H47" s="54">
        <f t="shared" si="6"/>
        <v>0.051180938150642986</v>
      </c>
      <c r="I47" s="54">
        <f t="shared" si="7"/>
        <v>0.41555420442998103</v>
      </c>
      <c r="J47" s="54"/>
      <c r="K47" s="54">
        <f>G47-B47</f>
        <v>-3953.8087990000004</v>
      </c>
      <c r="L47" s="55">
        <f>G47/B47-1</f>
        <v>-0.9044096691880031</v>
      </c>
    </row>
    <row r="48" spans="1:12" ht="17.25" customHeight="1">
      <c r="A48" s="81" t="s">
        <v>44</v>
      </c>
      <c r="B48" s="54">
        <v>33347.910697</v>
      </c>
      <c r="C48" s="82">
        <f>B48/$B$10*100</f>
        <v>4.3793915766744895</v>
      </c>
      <c r="D48" s="82">
        <f t="shared" si="5"/>
        <v>36.263715803823935</v>
      </c>
      <c r="E48" s="82"/>
      <c r="F48" s="82"/>
      <c r="G48" s="83">
        <v>36701.986999999994</v>
      </c>
      <c r="H48" s="82">
        <f t="shared" si="6"/>
        <v>4.495038211879974</v>
      </c>
      <c r="I48" s="82">
        <f t="shared" si="7"/>
        <v>36.49663518324313</v>
      </c>
      <c r="J48" s="82"/>
      <c r="K48" s="82">
        <f>G48-B48</f>
        <v>3354.0763029999944</v>
      </c>
      <c r="L48" s="84">
        <f>G48/B48-1</f>
        <v>0.10057830409452695</v>
      </c>
    </row>
    <row r="49" spans="1:12" ht="48" customHeight="1">
      <c r="A49" s="85" t="s">
        <v>45</v>
      </c>
      <c r="B49" s="83">
        <v>768.869702</v>
      </c>
      <c r="C49" s="82">
        <f>B49/$B$10*100</f>
        <v>0.10097128803940149</v>
      </c>
      <c r="D49" s="82">
        <f>B49/B$38*100</f>
        <v>0.8360965284103118</v>
      </c>
      <c r="E49" s="82"/>
      <c r="F49" s="82"/>
      <c r="G49" s="83">
        <v>5027.6939760000005</v>
      </c>
      <c r="H49" s="82">
        <f t="shared" si="6"/>
        <v>0.6157616627066749</v>
      </c>
      <c r="I49" s="82">
        <f t="shared" si="7"/>
        <v>4.999563452928616</v>
      </c>
      <c r="J49" s="82"/>
      <c r="K49" s="82">
        <f>G49-B49</f>
        <v>4258.8242740000005</v>
      </c>
      <c r="L49" s="84">
        <f>G49/B49-1</f>
        <v>5.539071526582277</v>
      </c>
    </row>
    <row r="50" spans="1:12" ht="19.5" customHeight="1">
      <c r="A50" s="86" t="s">
        <v>46</v>
      </c>
      <c r="B50" s="54">
        <v>1393.0024620000002</v>
      </c>
      <c r="C50" s="54">
        <f t="shared" si="4"/>
        <v>0.18293509610838776</v>
      </c>
      <c r="D50" s="54">
        <f t="shared" si="5"/>
        <v>1.5148009077683977</v>
      </c>
      <c r="E50" s="54"/>
      <c r="F50" s="54"/>
      <c r="G50" s="80">
        <v>1549.9380390000001</v>
      </c>
      <c r="H50" s="54">
        <f t="shared" si="6"/>
        <v>0.189827071524801</v>
      </c>
      <c r="I50" s="54">
        <f t="shared" si="7"/>
        <v>1.5412659583257515</v>
      </c>
      <c r="J50" s="54"/>
      <c r="K50" s="54">
        <f>G50-B50</f>
        <v>156.93557699999997</v>
      </c>
      <c r="L50" s="55">
        <f>G50/B50-1</f>
        <v>0.11265994230525633</v>
      </c>
    </row>
    <row r="51" spans="1:12" ht="31.5" customHeight="1">
      <c r="A51" s="87" t="s">
        <v>47</v>
      </c>
      <c r="B51" s="88">
        <v>110.30282199999999</v>
      </c>
      <c r="C51" s="88">
        <f>B51/$B$10*100</f>
        <v>0.014485442699523659</v>
      </c>
      <c r="D51" s="68">
        <f t="shared" si="5"/>
        <v>0.11994725024040621</v>
      </c>
      <c r="E51" s="68"/>
      <c r="F51" s="68"/>
      <c r="G51" s="77">
        <v>78.21875</v>
      </c>
      <c r="H51" s="68">
        <f t="shared" si="6"/>
        <v>0.009579761175750153</v>
      </c>
      <c r="I51" s="68">
        <f t="shared" si="7"/>
        <v>0.07778110714385297</v>
      </c>
      <c r="J51" s="68"/>
      <c r="K51" s="68">
        <f>G51-B51</f>
        <v>-32.08407199999999</v>
      </c>
      <c r="L51" s="89">
        <f>G51/B51-1</f>
        <v>-0.29087263062045676</v>
      </c>
    </row>
    <row r="52" spans="1:12" s="50" customFormat="1" ht="19.5" customHeight="1">
      <c r="A52" s="75" t="s">
        <v>48</v>
      </c>
      <c r="B52" s="90">
        <v>3676.8634055233338</v>
      </c>
      <c r="C52" s="68">
        <f t="shared" si="4"/>
        <v>0.48286157333929025</v>
      </c>
      <c r="D52" s="68">
        <f t="shared" si="5"/>
        <v>3.9983533241071525</v>
      </c>
      <c r="E52" s="68"/>
      <c r="F52" s="68"/>
      <c r="G52" s="77">
        <v>2827.1571710000007</v>
      </c>
      <c r="H52" s="68">
        <f t="shared" si="6"/>
        <v>0.3462531746478874</v>
      </c>
      <c r="I52" s="68">
        <f t="shared" si="7"/>
        <v>2.8113389031410416</v>
      </c>
      <c r="J52" s="68"/>
      <c r="K52" s="68">
        <f>G52-B52</f>
        <v>-849.706234523333</v>
      </c>
      <c r="L52" s="78">
        <f>G52/B52-1</f>
        <v>-0.2310954041009291</v>
      </c>
    </row>
    <row r="53" spans="1:12" ht="19.5" customHeight="1">
      <c r="A53" s="75" t="s">
        <v>30</v>
      </c>
      <c r="B53" s="90">
        <v>0</v>
      </c>
      <c r="C53" s="68">
        <f t="shared" si="4"/>
        <v>0</v>
      </c>
      <c r="D53" s="68">
        <f t="shared" si="5"/>
        <v>0</v>
      </c>
      <c r="E53" s="68"/>
      <c r="F53" s="68"/>
      <c r="G53" s="77">
        <v>0</v>
      </c>
      <c r="H53" s="68">
        <f t="shared" si="6"/>
        <v>0</v>
      </c>
      <c r="I53" s="68">
        <f t="shared" si="7"/>
        <v>0</v>
      </c>
      <c r="J53" s="68"/>
      <c r="K53" s="68">
        <f>G53-B53</f>
        <v>0</v>
      </c>
      <c r="L53" s="78"/>
    </row>
    <row r="54" spans="1:12" s="50" customFormat="1" ht="32.25" customHeight="1">
      <c r="A54" s="91" t="s">
        <v>49</v>
      </c>
      <c r="B54" s="88">
        <v>0</v>
      </c>
      <c r="C54" s="68">
        <f t="shared" si="4"/>
        <v>0</v>
      </c>
      <c r="D54" s="68">
        <f t="shared" si="5"/>
        <v>0</v>
      </c>
      <c r="E54" s="68"/>
      <c r="F54" s="68"/>
      <c r="G54" s="77">
        <v>-540.4497629999998</v>
      </c>
      <c r="H54" s="68">
        <f t="shared" si="6"/>
        <v>-0.0661910303735456</v>
      </c>
      <c r="I54" s="68">
        <f t="shared" si="7"/>
        <v>-0.5374258847370091</v>
      </c>
      <c r="J54" s="68"/>
      <c r="K54" s="68">
        <f>G54-B54</f>
        <v>-540.4497629999998</v>
      </c>
      <c r="L54" s="78"/>
    </row>
    <row r="55" spans="1:12" s="50" customFormat="1" ht="7.5" customHeight="1">
      <c r="A55" s="92"/>
      <c r="B55" s="93"/>
      <c r="C55" s="48"/>
      <c r="D55" s="48"/>
      <c r="E55" s="48"/>
      <c r="F55" s="48"/>
      <c r="G55" s="63"/>
      <c r="H55" s="48"/>
      <c r="I55" s="48"/>
      <c r="J55" s="48"/>
      <c r="K55" s="68">
        <f>G55-B55</f>
        <v>0</v>
      </c>
      <c r="L55" s="78"/>
    </row>
    <row r="56" spans="1:12" s="35" customFormat="1" ht="21" customHeight="1" thickBot="1">
      <c r="A56" s="94" t="s">
        <v>50</v>
      </c>
      <c r="B56" s="95">
        <f>B12-B38</f>
        <v>-782.0210803799855</v>
      </c>
      <c r="C56" s="96">
        <f t="shared" si="4"/>
        <v>-0.10269838381527416</v>
      </c>
      <c r="D56" s="95">
        <v>0</v>
      </c>
      <c r="E56" s="95"/>
      <c r="F56" s="97"/>
      <c r="G56" s="95">
        <f>G12-G38</f>
        <v>-2172.0479069766443</v>
      </c>
      <c r="H56" s="96">
        <f>G56/$G$10*100</f>
        <v>-0.26601933949499623</v>
      </c>
      <c r="I56" s="98">
        <v>0</v>
      </c>
      <c r="J56" s="97"/>
      <c r="K56" s="95">
        <f>G56-B56</f>
        <v>-1390.0268265966588</v>
      </c>
      <c r="L56" s="99">
        <f>G56/B56-1</f>
        <v>1.777479995707075</v>
      </c>
    </row>
    <row r="57" spans="1:11" ht="19.5" customHeight="1">
      <c r="A57" s="101"/>
      <c r="B57" s="101"/>
      <c r="C57" s="101"/>
      <c r="D57" s="101"/>
      <c r="E57" s="101"/>
      <c r="F57" s="101"/>
      <c r="G57" s="100"/>
      <c r="H57" s="100"/>
      <c r="I57" s="100"/>
      <c r="J57" s="100"/>
      <c r="K57" s="100"/>
    </row>
    <row r="58" spans="7:11" ht="19.5" customHeight="1">
      <c r="G58" s="100"/>
      <c r="H58" s="100"/>
      <c r="I58" s="100"/>
      <c r="J58" s="100"/>
      <c r="K58" s="100"/>
    </row>
    <row r="59" spans="7:11" ht="19.5" customHeight="1">
      <c r="G59" s="100"/>
      <c r="H59" s="100"/>
      <c r="I59" s="100"/>
      <c r="J59" s="100"/>
      <c r="K59" s="100"/>
    </row>
    <row r="60" spans="7:11" ht="19.5" customHeight="1">
      <c r="G60" s="100"/>
      <c r="H60" s="100"/>
      <c r="I60" s="100"/>
      <c r="J60" s="100"/>
      <c r="K60" s="100"/>
    </row>
    <row r="61" spans="7:11" ht="19.5" customHeight="1">
      <c r="G61" s="100"/>
      <c r="H61" s="100"/>
      <c r="I61" s="100"/>
      <c r="J61" s="100"/>
      <c r="K61" s="100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2017-06-26T07:31:43Z</cp:lastPrinted>
  <dcterms:created xsi:type="dcterms:W3CDTF">2017-06-26T07:30:42Z</dcterms:created>
  <dcterms:modified xsi:type="dcterms:W3CDTF">2017-06-26T07:39:45Z</dcterms:modified>
  <cp:category/>
  <cp:version/>
  <cp:contentType/>
  <cp:contentStatus/>
</cp:coreProperties>
</file>