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<sst xmlns="http://schemas.openxmlformats.org/spreadsheetml/2006/main" count="57" uniqueCount="52">
  <si>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 xml:space="preserve"> EXECUŢIA BUGETULUI GENERAL CONSOLIDAT </t>
  </si>
  <si>
    <t xml:space="preserve">    </t>
  </si>
  <si>
    <t xml:space="preserve"> Realizări 1.01.-31.05.2017
</t>
  </si>
  <si>
    <t xml:space="preserve">Realizări 1.01.-31.05.2018
</t>
  </si>
  <si>
    <t xml:space="preserve"> Diferenţe    2018
   faţă de      2017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</si>
  <si>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</si>
  <si>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</si>
  <si>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</si>
  <si>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</si>
  <si>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</si>
  <si>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</si>
  <si>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</si>
  <si>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</si>
  <si>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</si>
  <si>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</si>
  <si>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</si>
  <si>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</si>
  <si>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</si>
  <si>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</si>
  <si>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</si>
  <si>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</si>
  <si>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</si>
  <si>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</si>
  <si>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</si>
  <si>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</si>
  <si>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>Contributii de asigurari *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</si>
  <si>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</si>
  <si>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</si>
  <si>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</si>
  <si>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</si>
  <si>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</si>
  <si>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 curs de distribuire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</si>
  <si>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</si>
  <si>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</si>
  <si>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</si>
  <si>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</si>
  <si>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</si>
  <si>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</si>
  <si>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</si>
  <si>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</si>
  <si>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</si>
  <si>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</si>
  <si>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</si>
  <si>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</si>
  <si>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</si>
  <si>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</si>
  <si>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</si>
  <si>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</si>
  <si>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</si>
  <si>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</si>
  <si>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</si>
  <si>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>* La capitolul "Contribuții de asigurări" sunt incluse şi sumele din contribuția asiguratorie pentru muncă în curs de distribuire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</si>
</sst>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165" fontId="9" fillId="36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/>
      <protection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2" fillId="36" borderId="0" xfId="0" applyNumberFormat="1" applyFont="1" applyFill="1" applyAlignment="1" applyProtection="1">
      <alignment horizontal="left"/>
      <protection locked="0"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4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8\05%20mai%202018\BGC%20-%2031%20mai%20201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 in luna"/>
      <sheetName val="mai 2018 "/>
      <sheetName val="UAT mai 2018"/>
      <sheetName val=" consolidari mai"/>
      <sheetName val="aprilie 2018  (valori)"/>
      <sheetName val="UAT aprilie 2018 (valori)"/>
      <sheetName val=" martie 2018  (valori)"/>
      <sheetName val="UAT martie 2018 (valori)"/>
      <sheetName val="Sinteza - An 2"/>
      <sheetName val="2017 - 2018"/>
      <sheetName val="Sinteza-anexa program 6 luni"/>
      <sheetName val="progr 6 luni % execuție  "/>
      <sheetName val="Program.15.06.2018 (Liliana)"/>
      <sheetName val="dob_trez"/>
      <sheetName val="SPECIAL_CNAIR"/>
      <sheetName val="CNAIR_ex"/>
      <sheetName val="Sinteza - Anexa executie progam"/>
      <sheetName val="progr.%.exec"/>
      <sheetName val=" mai 2017"/>
      <sheetName val="mai 2017 leg"/>
      <sheetName val="Sinteza-anexa program 9 luni "/>
      <sheetName val="program 9 luni .%.exec "/>
      <sheetName val="progr 6 luni % execuție   (VA)"/>
      <sheetName val="Sinteza -  prog. 3 luni "/>
      <sheetName val="progr trim I _%.exec"/>
      <sheetName val=" decembrie 2017  (valori)"/>
      <sheetName val="decembrie 2016 sit.financiare"/>
      <sheetName val=" decembrie 2015 DS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00"/>
  <sheetViews>
    <sheetView showZeros="0" tabSelected="1" view="pageBreakPreview" zoomScale="75" zoomScaleNormal="75" zoomScaleSheetLayoutView="75" zoomScalePageLayoutView="0" workbookViewId="0" topLeftCell="A42">
      <selection activeCell="O57" sqref="O57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95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4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1" ht="16.5" customHeight="1" thickBot="1">
      <c r="A5" s="6"/>
      <c r="B5" s="7"/>
      <c r="C5" s="7"/>
      <c r="D5" s="7"/>
      <c r="E5" s="7"/>
      <c r="F5" s="7"/>
      <c r="G5" s="7"/>
      <c r="H5" s="7"/>
      <c r="I5" s="8"/>
      <c r="J5" s="8"/>
      <c r="K5" s="8"/>
    </row>
    <row r="6" spans="1:11" ht="11.25" customHeight="1" hidden="1">
      <c r="A6" s="5" t="s">
        <v>1</v>
      </c>
      <c r="B6" s="5"/>
      <c r="C6" s="5"/>
      <c r="D6" s="5"/>
      <c r="E6" s="9"/>
      <c r="F6" s="9"/>
      <c r="G6" s="10"/>
      <c r="H6" s="11"/>
      <c r="I6" s="11"/>
      <c r="J6" s="12"/>
      <c r="K6" s="11"/>
    </row>
    <row r="7" spans="1:12" ht="47.25" customHeight="1">
      <c r="A7" s="13"/>
      <c r="B7" s="97" t="s">
        <v>2</v>
      </c>
      <c r="C7" s="98"/>
      <c r="D7" s="98"/>
      <c r="E7" s="14"/>
      <c r="F7" s="15"/>
      <c r="G7" s="99" t="s">
        <v>3</v>
      </c>
      <c r="H7" s="100"/>
      <c r="I7" s="100"/>
      <c r="J7" s="16"/>
      <c r="K7" s="101" t="s">
        <v>4</v>
      </c>
      <c r="L7" s="97"/>
    </row>
    <row r="8" spans="1:12" s="23" customFormat="1" ht="33" customHeight="1">
      <c r="A8" s="17"/>
      <c r="B8" s="18" t="s">
        <v>5</v>
      </c>
      <c r="C8" s="19" t="s">
        <v>6</v>
      </c>
      <c r="D8" s="19" t="s">
        <v>7</v>
      </c>
      <c r="E8" s="20"/>
      <c r="F8" s="20"/>
      <c r="G8" s="18" t="s">
        <v>5</v>
      </c>
      <c r="H8" s="19" t="s">
        <v>6</v>
      </c>
      <c r="I8" s="19" t="s">
        <v>7</v>
      </c>
      <c r="J8" s="20"/>
      <c r="K8" s="21" t="s">
        <v>5</v>
      </c>
      <c r="L8" s="22" t="s">
        <v>8</v>
      </c>
    </row>
    <row r="9" spans="1:12" s="28" customFormat="1" ht="13.5" customHeight="1">
      <c r="A9" s="24"/>
      <c r="B9" s="24"/>
      <c r="C9" s="24"/>
      <c r="D9" s="24"/>
      <c r="E9" s="24"/>
      <c r="F9" s="24"/>
      <c r="G9" s="25"/>
      <c r="H9" s="25"/>
      <c r="I9" s="25"/>
      <c r="J9" s="25"/>
      <c r="K9" s="25"/>
      <c r="L9" s="26"/>
    </row>
    <row r="10" spans="1:12" s="28" customFormat="1" ht="18" customHeight="1">
      <c r="A10" s="29" t="s">
        <v>9</v>
      </c>
      <c r="B10" s="30">
        <v>858332.8</v>
      </c>
      <c r="C10" s="30"/>
      <c r="D10" s="30"/>
      <c r="E10" s="30"/>
      <c r="F10" s="30"/>
      <c r="G10" s="30">
        <v>929952</v>
      </c>
      <c r="H10" s="30"/>
      <c r="I10" s="30"/>
      <c r="J10" s="30"/>
      <c r="K10" s="30"/>
      <c r="L10" s="31"/>
    </row>
    <row r="11" spans="2:12" s="28" customFormat="1" ht="8.25" customHeight="1">
      <c r="B11" s="32"/>
      <c r="G11" s="34"/>
      <c r="H11" s="34"/>
      <c r="I11" s="34"/>
      <c r="J11" s="34"/>
      <c r="K11" s="34"/>
      <c r="L11" s="27"/>
    </row>
    <row r="12" spans="1:12" s="34" customFormat="1" ht="35.25" customHeight="1">
      <c r="A12" s="35" t="s">
        <v>10</v>
      </c>
      <c r="B12" s="36">
        <f>B13+B30+B31+B33+B34++B37+B32+B35+B36</f>
        <v>98390.61167993</v>
      </c>
      <c r="C12" s="37">
        <f aca="true" t="shared" si="0" ref="C12:C34">B12/$B$10*100</f>
        <v>11.462991007675578</v>
      </c>
      <c r="D12" s="37">
        <f aca="true" t="shared" si="1" ref="D12:D34">B12/B$12*100</f>
        <v>100</v>
      </c>
      <c r="E12" s="37"/>
      <c r="F12" s="37"/>
      <c r="G12" s="36">
        <f>G13+G30+G31+G33+G34+G37+G32+G35+G36</f>
        <v>110897.54129357</v>
      </c>
      <c r="H12" s="37">
        <f aca="true" t="shared" si="2" ref="H12:H32">G12/$G$10*100</f>
        <v>11.925082293878608</v>
      </c>
      <c r="I12" s="37">
        <f aca="true" t="shared" si="3" ref="I12:I32">G12/G$12*100</f>
        <v>100</v>
      </c>
      <c r="J12" s="37"/>
      <c r="K12" s="37">
        <f aca="true" t="shared" si="4" ref="K12:K28">G12-B12</f>
        <v>12506.929613639993</v>
      </c>
      <c r="L12" s="38">
        <f aca="true" t="shared" si="5" ref="L12:L28">G12/B12-1</f>
        <v>0.12711507124608312</v>
      </c>
    </row>
    <row r="13" spans="1:12" s="43" customFormat="1" ht="24.75" customHeight="1">
      <c r="A13" s="39" t="s">
        <v>11</v>
      </c>
      <c r="B13" s="40">
        <f>B14+B27+B28</f>
        <v>93737.61240193</v>
      </c>
      <c r="C13" s="41">
        <f>B13/$B$10*100</f>
        <v>10.920893667576259</v>
      </c>
      <c r="D13" s="41">
        <f>B13/B$12*100</f>
        <v>95.2708909940143</v>
      </c>
      <c r="E13" s="41"/>
      <c r="F13" s="41"/>
      <c r="G13" s="40">
        <f>G14+G27+G28</f>
        <v>104908.78662156999</v>
      </c>
      <c r="H13" s="41">
        <f t="shared" si="2"/>
        <v>11.281096940656075</v>
      </c>
      <c r="I13" s="41">
        <f t="shared" si="3"/>
        <v>94.59974080385925</v>
      </c>
      <c r="J13" s="41"/>
      <c r="K13" s="41">
        <f t="shared" si="4"/>
        <v>11171.174219639986</v>
      </c>
      <c r="L13" s="42">
        <f t="shared" si="5"/>
        <v>0.11917493878273744</v>
      </c>
    </row>
    <row r="14" spans="1:12" s="43" customFormat="1" ht="25.5" customHeight="1">
      <c r="A14" s="44" t="s">
        <v>12</v>
      </c>
      <c r="B14" s="40">
        <f>B15+B19+B20+B25+B26</f>
        <v>58281.586941</v>
      </c>
      <c r="C14" s="41">
        <f>B14/$B$10*100</f>
        <v>6.790092018037759</v>
      </c>
      <c r="D14" s="41">
        <f t="shared" si="1"/>
        <v>59.234906609375656</v>
      </c>
      <c r="E14" s="41"/>
      <c r="F14" s="41"/>
      <c r="G14" s="40">
        <f>G15+G19+G20+G25+G26</f>
        <v>58550.95002399999</v>
      </c>
      <c r="H14" s="41">
        <f t="shared" si="2"/>
        <v>6.29612603919342</v>
      </c>
      <c r="I14" s="41">
        <f t="shared" si="3"/>
        <v>52.797338282733286</v>
      </c>
      <c r="J14" s="41"/>
      <c r="K14" s="41">
        <f t="shared" si="4"/>
        <v>269.3630829999893</v>
      </c>
      <c r="L14" s="42">
        <f t="shared" si="5"/>
        <v>0.004621752720506356</v>
      </c>
    </row>
    <row r="15" spans="1:12" s="43" customFormat="1" ht="40.5" customHeight="1">
      <c r="A15" s="45" t="s">
        <v>13</v>
      </c>
      <c r="B15" s="40">
        <f>B16+B17+B18</f>
        <v>20195.881452</v>
      </c>
      <c r="C15" s="41">
        <f t="shared" si="0"/>
        <v>2.352919689425826</v>
      </c>
      <c r="D15" s="41">
        <f t="shared" si="1"/>
        <v>20.526228170730658</v>
      </c>
      <c r="E15" s="41"/>
      <c r="F15" s="41"/>
      <c r="G15" s="40">
        <f>G16+G17+G18</f>
        <v>18285.908</v>
      </c>
      <c r="H15" s="41">
        <f t="shared" si="2"/>
        <v>1.9663281545714186</v>
      </c>
      <c r="I15" s="41">
        <f t="shared" si="3"/>
        <v>16.48901119601309</v>
      </c>
      <c r="J15" s="41"/>
      <c r="K15" s="41">
        <f t="shared" si="4"/>
        <v>-1909.973452000002</v>
      </c>
      <c r="L15" s="42">
        <f t="shared" si="5"/>
        <v>-0.09457242341907568</v>
      </c>
    </row>
    <row r="16" spans="1:12" ht="25.5" customHeight="1">
      <c r="A16" s="46" t="s">
        <v>14</v>
      </c>
      <c r="B16" s="47">
        <v>7000.169999999999</v>
      </c>
      <c r="C16" s="47">
        <f t="shared" si="0"/>
        <v>0.815554293159949</v>
      </c>
      <c r="D16" s="47">
        <f t="shared" si="1"/>
        <v>7.114672711632215</v>
      </c>
      <c r="E16" s="47"/>
      <c r="F16" s="47"/>
      <c r="G16" s="47">
        <v>7074.4169999999995</v>
      </c>
      <c r="H16" s="47">
        <f t="shared" si="2"/>
        <v>0.7607292634458552</v>
      </c>
      <c r="I16" s="47">
        <f t="shared" si="3"/>
        <v>6.379237012363036</v>
      </c>
      <c r="J16" s="47"/>
      <c r="K16" s="47">
        <f t="shared" si="4"/>
        <v>74.2470000000003</v>
      </c>
      <c r="L16" s="48">
        <f t="shared" si="5"/>
        <v>0.010606456700337219</v>
      </c>
    </row>
    <row r="17" spans="1:12" ht="18" customHeight="1">
      <c r="A17" s="46" t="s">
        <v>15</v>
      </c>
      <c r="B17" s="47">
        <v>12437.152452</v>
      </c>
      <c r="C17" s="47">
        <f t="shared" si="0"/>
        <v>1.4489895355274782</v>
      </c>
      <c r="D17" s="47">
        <f t="shared" si="1"/>
        <v>12.640588608655806</v>
      </c>
      <c r="E17" s="47"/>
      <c r="F17" s="47"/>
      <c r="G17" s="47">
        <v>9986.773</v>
      </c>
      <c r="H17" s="47">
        <f t="shared" si="2"/>
        <v>1.0739019863390797</v>
      </c>
      <c r="I17" s="47">
        <f t="shared" si="3"/>
        <v>9.005405244795131</v>
      </c>
      <c r="J17" s="47"/>
      <c r="K17" s="47">
        <f t="shared" si="4"/>
        <v>-2450.379452000001</v>
      </c>
      <c r="L17" s="48">
        <f t="shared" si="5"/>
        <v>-0.19702093879262206</v>
      </c>
    </row>
    <row r="18" spans="1:12" ht="36.75" customHeight="1">
      <c r="A18" s="49" t="s">
        <v>16</v>
      </c>
      <c r="B18" s="47">
        <v>758.5590000000001</v>
      </c>
      <c r="C18" s="47">
        <f t="shared" si="0"/>
        <v>0.08837586073839891</v>
      </c>
      <c r="D18" s="47">
        <f t="shared" si="1"/>
        <v>0.7709668504426354</v>
      </c>
      <c r="E18" s="47"/>
      <c r="F18" s="47"/>
      <c r="G18" s="47">
        <v>1224.718</v>
      </c>
      <c r="H18" s="47">
        <f t="shared" si="2"/>
        <v>0.1316969047864836</v>
      </c>
      <c r="I18" s="47">
        <f t="shared" si="3"/>
        <v>1.1043689388549238</v>
      </c>
      <c r="J18" s="47"/>
      <c r="K18" s="47">
        <f t="shared" si="4"/>
        <v>466.159</v>
      </c>
      <c r="L18" s="48">
        <f t="shared" si="5"/>
        <v>0.614532290830377</v>
      </c>
    </row>
    <row r="19" spans="1:12" ht="24" customHeight="1">
      <c r="A19" s="45" t="s">
        <v>17</v>
      </c>
      <c r="B19" s="41">
        <v>3422.335</v>
      </c>
      <c r="C19" s="41">
        <f t="shared" si="0"/>
        <v>0.3987188885243579</v>
      </c>
      <c r="D19" s="41">
        <f t="shared" si="1"/>
        <v>3.478314588726251</v>
      </c>
      <c r="E19" s="41"/>
      <c r="F19" s="41"/>
      <c r="G19" s="41">
        <v>3626.705</v>
      </c>
      <c r="H19" s="41">
        <f t="shared" si="2"/>
        <v>0.389988408003854</v>
      </c>
      <c r="I19" s="41">
        <f t="shared" si="3"/>
        <v>3.270320475725715</v>
      </c>
      <c r="J19" s="41"/>
      <c r="K19" s="41">
        <f t="shared" si="4"/>
        <v>204.3699999999999</v>
      </c>
      <c r="L19" s="42">
        <f t="shared" si="5"/>
        <v>0.05971653856212211</v>
      </c>
    </row>
    <row r="20" spans="1:12" ht="23.25" customHeight="1">
      <c r="A20" s="50" t="s">
        <v>18</v>
      </c>
      <c r="B20" s="40">
        <f>B21+B22+B23+B24</f>
        <v>33857.616489</v>
      </c>
      <c r="C20" s="41">
        <f t="shared" si="0"/>
        <v>3.9445791293307204</v>
      </c>
      <c r="D20" s="41">
        <f t="shared" si="1"/>
        <v>34.411430024584725</v>
      </c>
      <c r="E20" s="41"/>
      <c r="F20" s="41"/>
      <c r="G20" s="40">
        <f>G21+G22+G23+G24</f>
        <v>35868.257024</v>
      </c>
      <c r="H20" s="41">
        <f t="shared" si="2"/>
        <v>3.857000901551908</v>
      </c>
      <c r="I20" s="41">
        <f t="shared" si="3"/>
        <v>32.34359987210978</v>
      </c>
      <c r="J20" s="41"/>
      <c r="K20" s="41">
        <f t="shared" si="4"/>
        <v>2010.6405349999986</v>
      </c>
      <c r="L20" s="42">
        <f t="shared" si="5"/>
        <v>0.05938517661611642</v>
      </c>
    </row>
    <row r="21" spans="1:12" ht="20.25" customHeight="1">
      <c r="A21" s="46" t="s">
        <v>19</v>
      </c>
      <c r="B21" s="33">
        <v>21143.747</v>
      </c>
      <c r="C21" s="47">
        <f t="shared" si="0"/>
        <v>2.4633506956742184</v>
      </c>
      <c r="D21" s="47">
        <f t="shared" si="1"/>
        <v>21.489598081554522</v>
      </c>
      <c r="E21" s="47"/>
      <c r="F21" s="47"/>
      <c r="G21" s="47">
        <v>21980.752</v>
      </c>
      <c r="H21" s="47">
        <f t="shared" si="2"/>
        <v>2.3636437149444274</v>
      </c>
      <c r="I21" s="47">
        <f t="shared" si="3"/>
        <v>19.820774873459232</v>
      </c>
      <c r="J21" s="47"/>
      <c r="K21" s="47">
        <f t="shared" si="4"/>
        <v>837.005000000001</v>
      </c>
      <c r="L21" s="48">
        <f t="shared" si="5"/>
        <v>0.03958640821799464</v>
      </c>
    </row>
    <row r="22" spans="1:12" ht="18" customHeight="1">
      <c r="A22" s="46" t="s">
        <v>20</v>
      </c>
      <c r="B22" s="33">
        <v>9728.18</v>
      </c>
      <c r="C22" s="47">
        <f t="shared" si="0"/>
        <v>1.133380898411432</v>
      </c>
      <c r="D22" s="47">
        <f t="shared" si="1"/>
        <v>9.887305133996216</v>
      </c>
      <c r="E22" s="47"/>
      <c r="F22" s="47"/>
      <c r="G22" s="47">
        <v>11057.611</v>
      </c>
      <c r="H22" s="47">
        <f t="shared" si="2"/>
        <v>1.1890518005230377</v>
      </c>
      <c r="I22" s="47">
        <f t="shared" si="3"/>
        <v>9.971015471594713</v>
      </c>
      <c r="J22" s="47"/>
      <c r="K22" s="47">
        <f t="shared" si="4"/>
        <v>1329.4310000000005</v>
      </c>
      <c r="L22" s="48">
        <f t="shared" si="5"/>
        <v>0.1366577304285077</v>
      </c>
    </row>
    <row r="23" spans="1:12" s="52" customFormat="1" ht="30" customHeight="1">
      <c r="A23" s="51" t="s">
        <v>21</v>
      </c>
      <c r="B23" s="33">
        <v>1604.0524890000002</v>
      </c>
      <c r="C23" s="47">
        <f t="shared" si="0"/>
        <v>0.18688001775069063</v>
      </c>
      <c r="D23" s="47">
        <f t="shared" si="1"/>
        <v>1.6302901888831323</v>
      </c>
      <c r="E23" s="47"/>
      <c r="F23" s="47"/>
      <c r="G23" s="47">
        <v>1771.974024</v>
      </c>
      <c r="H23" s="47">
        <f t="shared" si="2"/>
        <v>0.19054467585423765</v>
      </c>
      <c r="I23" s="47">
        <f t="shared" si="3"/>
        <v>1.5978478903415885</v>
      </c>
      <c r="J23" s="47"/>
      <c r="K23" s="47">
        <f t="shared" si="4"/>
        <v>167.92153499999995</v>
      </c>
      <c r="L23" s="48">
        <f t="shared" si="5"/>
        <v>0.10468581056514292</v>
      </c>
    </row>
    <row r="24" spans="1:12" ht="52.5" customHeight="1">
      <c r="A24" s="51" t="s">
        <v>22</v>
      </c>
      <c r="B24" s="33">
        <v>1381.637</v>
      </c>
      <c r="C24" s="47">
        <f t="shared" si="0"/>
        <v>0.1609675174943798</v>
      </c>
      <c r="D24" s="47">
        <f t="shared" si="1"/>
        <v>1.4042366201508534</v>
      </c>
      <c r="E24" s="47"/>
      <c r="F24" s="47"/>
      <c r="G24" s="47">
        <v>1057.92</v>
      </c>
      <c r="H24" s="47">
        <f t="shared" si="2"/>
        <v>0.11376071023020543</v>
      </c>
      <c r="I24" s="47">
        <f t="shared" si="3"/>
        <v>0.9539616367142486</v>
      </c>
      <c r="J24" s="47"/>
      <c r="K24" s="47">
        <f t="shared" si="4"/>
        <v>-323.71699999999987</v>
      </c>
      <c r="L24" s="48">
        <f t="shared" si="5"/>
        <v>-0.23429960257288995</v>
      </c>
    </row>
    <row r="25" spans="1:12" s="43" customFormat="1" ht="35.25" customHeight="1">
      <c r="A25" s="50" t="s">
        <v>23</v>
      </c>
      <c r="B25" s="53">
        <v>398.599</v>
      </c>
      <c r="C25" s="41">
        <f t="shared" si="0"/>
        <v>0.046438747301745895</v>
      </c>
      <c r="D25" s="41">
        <f t="shared" si="1"/>
        <v>0.4051189368520893</v>
      </c>
      <c r="E25" s="41"/>
      <c r="F25" s="41"/>
      <c r="G25" s="41">
        <v>420.166</v>
      </c>
      <c r="H25" s="41">
        <f t="shared" si="2"/>
        <v>0.04518147173187433</v>
      </c>
      <c r="I25" s="41">
        <f t="shared" si="3"/>
        <v>0.3788776514780692</v>
      </c>
      <c r="J25" s="41"/>
      <c r="K25" s="41">
        <f t="shared" si="4"/>
        <v>21.567000000000007</v>
      </c>
      <c r="L25" s="42">
        <f t="shared" si="5"/>
        <v>0.05410700980183103</v>
      </c>
    </row>
    <row r="26" spans="1:12" s="43" customFormat="1" ht="16.5" customHeight="1">
      <c r="A26" s="54" t="s">
        <v>24</v>
      </c>
      <c r="B26" s="53">
        <v>407.155</v>
      </c>
      <c r="C26" s="41">
        <f t="shared" si="0"/>
        <v>0.04743556345510738</v>
      </c>
      <c r="D26" s="41">
        <f t="shared" si="1"/>
        <v>0.413814888481939</v>
      </c>
      <c r="E26" s="41"/>
      <c r="F26" s="41"/>
      <c r="G26" s="41">
        <v>349.914</v>
      </c>
      <c r="H26" s="41">
        <f t="shared" si="2"/>
        <v>0.03762710333436564</v>
      </c>
      <c r="I26" s="41">
        <f t="shared" si="3"/>
        <v>0.3155290874066371</v>
      </c>
      <c r="J26" s="41"/>
      <c r="K26" s="41">
        <f t="shared" si="4"/>
        <v>-57.240999999999985</v>
      </c>
      <c r="L26" s="42">
        <f t="shared" si="5"/>
        <v>-0.1405877368569709</v>
      </c>
    </row>
    <row r="27" spans="1:12" s="43" customFormat="1" ht="18" customHeight="1">
      <c r="A27" s="55" t="s">
        <v>25</v>
      </c>
      <c r="B27" s="53">
        <v>28402.276026999993</v>
      </c>
      <c r="C27" s="41">
        <f t="shared" si="0"/>
        <v>3.3090050883526754</v>
      </c>
      <c r="D27" s="41">
        <f t="shared" si="1"/>
        <v>28.866855833150158</v>
      </c>
      <c r="E27" s="41"/>
      <c r="F27" s="41"/>
      <c r="G27" s="41">
        <v>38498.288497</v>
      </c>
      <c r="H27" s="41">
        <f t="shared" si="2"/>
        <v>4.1398145815052825</v>
      </c>
      <c r="I27" s="41">
        <f>G27/G$12*100</f>
        <v>34.71518669208962</v>
      </c>
      <c r="J27" s="41"/>
      <c r="K27" s="41">
        <f t="shared" si="4"/>
        <v>10096.012470000009</v>
      </c>
      <c r="L27" s="42">
        <f t="shared" si="5"/>
        <v>0.35546490923482543</v>
      </c>
    </row>
    <row r="28" spans="1:12" s="43" customFormat="1" ht="18" customHeight="1">
      <c r="A28" s="57" t="s">
        <v>26</v>
      </c>
      <c r="B28" s="53">
        <v>7053.749433929998</v>
      </c>
      <c r="C28" s="41">
        <f t="shared" si="0"/>
        <v>0.8217965611858242</v>
      </c>
      <c r="D28" s="41">
        <f t="shared" si="1"/>
        <v>7.1691285514884555</v>
      </c>
      <c r="E28" s="41"/>
      <c r="F28" s="41"/>
      <c r="G28" s="41">
        <v>7859.54810057</v>
      </c>
      <c r="H28" s="41">
        <f t="shared" si="2"/>
        <v>0.8451563199573742</v>
      </c>
      <c r="I28" s="41">
        <f>G28/G$12*100</f>
        <v>7.087215829036336</v>
      </c>
      <c r="J28" s="41"/>
      <c r="K28" s="41">
        <f t="shared" si="4"/>
        <v>805.798666640002</v>
      </c>
      <c r="L28" s="42">
        <f t="shared" si="5"/>
        <v>0.11423692806040764</v>
      </c>
    </row>
    <row r="29" spans="1:12" s="43" customFormat="1" ht="18.75" customHeight="1" hidden="1">
      <c r="A29" s="58"/>
      <c r="B29" s="53"/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1:12" s="43" customFormat="1" ht="19.5" customHeight="1">
      <c r="A30" s="59" t="s">
        <v>27</v>
      </c>
      <c r="B30" s="53">
        <v>348.47502399999996</v>
      </c>
      <c r="C30" s="41">
        <f t="shared" si="0"/>
        <v>0.040599057148928704</v>
      </c>
      <c r="D30" s="41">
        <f t="shared" si="1"/>
        <v>0.3541750763107441</v>
      </c>
      <c r="E30" s="41"/>
      <c r="F30" s="41"/>
      <c r="G30" s="41">
        <v>316.209</v>
      </c>
      <c r="H30" s="41">
        <f t="shared" si="2"/>
        <v>0.034002722721172704</v>
      </c>
      <c r="I30" s="41">
        <f t="shared" si="3"/>
        <v>0.2851361683149726</v>
      </c>
      <c r="J30" s="41"/>
      <c r="K30" s="41">
        <f>G30-B30</f>
        <v>-32.26602399999996</v>
      </c>
      <c r="L30" s="42">
        <f>G30/B30-1</f>
        <v>-0.0925920705295653</v>
      </c>
    </row>
    <row r="31" spans="1:12" s="43" customFormat="1" ht="18" customHeight="1">
      <c r="A31" s="59" t="s">
        <v>28</v>
      </c>
      <c r="B31" s="53">
        <v>0</v>
      </c>
      <c r="C31" s="41">
        <f t="shared" si="0"/>
        <v>0</v>
      </c>
      <c r="D31" s="41">
        <f t="shared" si="1"/>
        <v>0</v>
      </c>
      <c r="E31" s="41"/>
      <c r="F31" s="41"/>
      <c r="G31" s="41">
        <v>2.719</v>
      </c>
      <c r="H31" s="41">
        <f t="shared" si="2"/>
        <v>0.0002923806820136953</v>
      </c>
      <c r="I31" s="41">
        <f t="shared" si="3"/>
        <v>0.0024518126987163884</v>
      </c>
      <c r="J31" s="41"/>
      <c r="K31" s="41">
        <f>G31-B31</f>
        <v>2.719</v>
      </c>
      <c r="L31" s="42"/>
    </row>
    <row r="32" spans="1:12" s="43" customFormat="1" ht="34.5" customHeight="1">
      <c r="A32" s="60" t="s">
        <v>29</v>
      </c>
      <c r="B32" s="53">
        <v>59.84364500000001</v>
      </c>
      <c r="C32" s="41">
        <f t="shared" si="0"/>
        <v>0.006972079477796958</v>
      </c>
      <c r="D32" s="41">
        <f t="shared" si="1"/>
        <v>0.06082251545978251</v>
      </c>
      <c r="E32" s="41"/>
      <c r="F32" s="41"/>
      <c r="G32" s="41">
        <v>71.138</v>
      </c>
      <c r="H32" s="41">
        <f t="shared" si="2"/>
        <v>0.0076496421320670326</v>
      </c>
      <c r="I32" s="41">
        <f t="shared" si="3"/>
        <v>0.06414749972831425</v>
      </c>
      <c r="J32" s="41"/>
      <c r="K32" s="41">
        <f>G32-B32</f>
        <v>11.294354999999996</v>
      </c>
      <c r="L32" s="42">
        <f>G32/B32-1</f>
        <v>0.18873106743414425</v>
      </c>
    </row>
    <row r="33" spans="1:12" s="43" customFormat="1" ht="16.5" customHeight="1">
      <c r="A33" s="62" t="s">
        <v>30</v>
      </c>
      <c r="B33" s="53"/>
      <c r="C33" s="41"/>
      <c r="D33" s="41"/>
      <c r="E33" s="41"/>
      <c r="F33" s="41"/>
      <c r="G33" s="41"/>
      <c r="H33" s="41"/>
      <c r="I33" s="41"/>
      <c r="J33" s="41"/>
      <c r="K33" s="41"/>
      <c r="L33" s="42"/>
    </row>
    <row r="34" spans="1:12" ht="15" customHeight="1">
      <c r="A34" s="59" t="s">
        <v>31</v>
      </c>
      <c r="B34" s="53">
        <v>-294.944</v>
      </c>
      <c r="C34" s="62">
        <f t="shared" si="0"/>
        <v>-0.03436242911840256</v>
      </c>
      <c r="D34" s="62">
        <f t="shared" si="1"/>
        <v>-0.2997684382321647</v>
      </c>
      <c r="E34" s="62"/>
      <c r="F34" s="62"/>
      <c r="G34" s="62">
        <v>-358.3040000000001</v>
      </c>
      <c r="H34" s="62">
        <f>G34/$G$10*100</f>
        <v>-0.03852930043701181</v>
      </c>
      <c r="I34" s="62">
        <f>G34/G$12*100</f>
        <v>-0.32309462934934796</v>
      </c>
      <c r="J34" s="62"/>
      <c r="K34" s="62">
        <f>G34-B34</f>
        <v>-63.36000000000007</v>
      </c>
      <c r="L34" s="42">
        <f>G34/B34-1</f>
        <v>0.2148204404903984</v>
      </c>
    </row>
    <row r="35" spans="1:12" ht="48" customHeight="1">
      <c r="A35" s="63" t="s">
        <v>32</v>
      </c>
      <c r="B35" s="53">
        <v>-146.983</v>
      </c>
      <c r="C35" s="53">
        <f>B35/$B$10*100</f>
        <v>-0.01712424365001547</v>
      </c>
      <c r="D35" s="53">
        <f>B35/B$12*100</f>
        <v>-0.14938722047805097</v>
      </c>
      <c r="E35" s="40"/>
      <c r="F35" s="41"/>
      <c r="G35" s="53">
        <v>8.122000000000002</v>
      </c>
      <c r="H35" s="53">
        <f>G35/$G$10*100</f>
        <v>0.0008733784109287363</v>
      </c>
      <c r="I35" s="53">
        <f>G35/G$12*100</f>
        <v>0.007323877432502579</v>
      </c>
      <c r="J35" s="53"/>
      <c r="K35" s="53">
        <f>G35-B35</f>
        <v>155.10500000000002</v>
      </c>
      <c r="L35" s="61"/>
    </row>
    <row r="36" spans="1:12" ht="48" customHeight="1">
      <c r="A36" s="63" t="s">
        <v>33</v>
      </c>
      <c r="B36" s="53">
        <v>4686.607609</v>
      </c>
      <c r="C36" s="65">
        <f>B36/$B$10*100</f>
        <v>0.5460128762410105</v>
      </c>
      <c r="D36" s="65">
        <f>B36/B$12*100</f>
        <v>4.763267072925401</v>
      </c>
      <c r="E36" s="53"/>
      <c r="F36" s="53"/>
      <c r="G36" s="53">
        <v>5948.870672</v>
      </c>
      <c r="H36" s="53">
        <f>G36/$G$10*100</f>
        <v>0.6396965297133616</v>
      </c>
      <c r="I36" s="53">
        <f>G36/G$12*100</f>
        <v>5.364294467315593</v>
      </c>
      <c r="J36" s="53"/>
      <c r="K36" s="53">
        <f>G36-B36</f>
        <v>1262.2630630000003</v>
      </c>
      <c r="L36" s="42">
        <f>G36/B36-1</f>
        <v>0.26933406171576935</v>
      </c>
    </row>
    <row r="37" spans="1:12" ht="10.5" customHeight="1">
      <c r="A37" s="66"/>
      <c r="B37" s="40"/>
      <c r="C37" s="40"/>
      <c r="D37" s="40"/>
      <c r="E37" s="40"/>
      <c r="F37" s="41"/>
      <c r="G37" s="56"/>
      <c r="H37" s="41"/>
      <c r="I37" s="41"/>
      <c r="J37" s="41"/>
      <c r="K37" s="41"/>
      <c r="L37" s="64"/>
    </row>
    <row r="38" spans="1:12" s="43" customFormat="1" ht="33" customHeight="1">
      <c r="A38" s="35" t="s">
        <v>34</v>
      </c>
      <c r="B38" s="67">
        <f>B39+B52+B53+B54+B55</f>
        <v>100562.65958690665</v>
      </c>
      <c r="C38" s="37">
        <f aca="true" t="shared" si="6" ref="C38:C56">B38/$B$10*100</f>
        <v>11.716045289997847</v>
      </c>
      <c r="D38" s="37">
        <f aca="true" t="shared" si="7" ref="D38:D54">B38/B$38*100</f>
        <v>100</v>
      </c>
      <c r="E38" s="37"/>
      <c r="F38" s="37"/>
      <c r="G38" s="67">
        <f>G39+G52+G53+G54+G55</f>
        <v>119042.37585551999</v>
      </c>
      <c r="H38" s="37">
        <f aca="true" t="shared" si="8" ref="H38:H53">G38/$G$10*100</f>
        <v>12.80091616078249</v>
      </c>
      <c r="I38" s="37">
        <f aca="true" t="shared" si="9" ref="I38:I54">G38/G$38*100</f>
        <v>100</v>
      </c>
      <c r="J38" s="37"/>
      <c r="K38" s="37">
        <f aca="true" t="shared" si="10" ref="K38:K56">G38-B38</f>
        <v>18479.716268613338</v>
      </c>
      <c r="L38" s="38">
        <f aca="true" t="shared" si="11" ref="L38:L52">G38/B38-1</f>
        <v>0.18376320141615876</v>
      </c>
    </row>
    <row r="39" spans="1:12" s="43" customFormat="1" ht="19.5" customHeight="1">
      <c r="A39" s="68" t="s">
        <v>35</v>
      </c>
      <c r="B39" s="56">
        <f>B40+B41+B42+B43+B44+B51</f>
        <v>98275.95217890665</v>
      </c>
      <c r="C39" s="41">
        <f t="shared" si="6"/>
        <v>11.449632610906473</v>
      </c>
      <c r="D39" s="41">
        <f t="shared" si="7"/>
        <v>97.72608698159597</v>
      </c>
      <c r="E39" s="41"/>
      <c r="F39" s="41"/>
      <c r="G39" s="56">
        <f>G40+G41+G42+G43+G44+G51</f>
        <v>113793.90896346999</v>
      </c>
      <c r="H39" s="41">
        <f t="shared" si="8"/>
        <v>12.236535752756057</v>
      </c>
      <c r="I39" s="41">
        <f t="shared" si="9"/>
        <v>95.59109363003643</v>
      </c>
      <c r="J39" s="41"/>
      <c r="K39" s="41">
        <f t="shared" si="10"/>
        <v>15517.956784563343</v>
      </c>
      <c r="L39" s="42">
        <f t="shared" si="11"/>
        <v>0.15790187162281222</v>
      </c>
    </row>
    <row r="40" spans="1:12" ht="19.5" customHeight="1">
      <c r="A40" s="69" t="s">
        <v>36</v>
      </c>
      <c r="B40" s="62">
        <v>27441.98109</v>
      </c>
      <c r="C40" s="62">
        <f t="shared" si="6"/>
        <v>3.1971259970491634</v>
      </c>
      <c r="D40" s="62">
        <f t="shared" si="7"/>
        <v>27.28844006585221</v>
      </c>
      <c r="E40" s="62"/>
      <c r="F40" s="62"/>
      <c r="G40" s="70">
        <v>33556.761183</v>
      </c>
      <c r="H40" s="62">
        <f t="shared" si="8"/>
        <v>3.6084401327165274</v>
      </c>
      <c r="I40" s="62">
        <f t="shared" si="9"/>
        <v>28.188920913110266</v>
      </c>
      <c r="J40" s="62"/>
      <c r="K40" s="62">
        <f t="shared" si="10"/>
        <v>6114.780093000001</v>
      </c>
      <c r="L40" s="71">
        <f t="shared" si="11"/>
        <v>0.2228257527379558</v>
      </c>
    </row>
    <row r="41" spans="1:12" ht="17.25" customHeight="1">
      <c r="A41" s="69" t="s">
        <v>37</v>
      </c>
      <c r="B41" s="62">
        <v>14312.720926666665</v>
      </c>
      <c r="C41" s="62">
        <f t="shared" si="6"/>
        <v>1.667502503302526</v>
      </c>
      <c r="D41" s="62">
        <f t="shared" si="7"/>
        <v>14.232639615400739</v>
      </c>
      <c r="E41" s="62"/>
      <c r="F41" s="62"/>
      <c r="G41" s="70">
        <v>15778.842323</v>
      </c>
      <c r="H41" s="62">
        <f t="shared" si="8"/>
        <v>1.6967372856878635</v>
      </c>
      <c r="I41" s="62">
        <f t="shared" si="9"/>
        <v>13.25481133050516</v>
      </c>
      <c r="J41" s="62"/>
      <c r="K41" s="62">
        <f t="shared" si="10"/>
        <v>1466.1213963333357</v>
      </c>
      <c r="L41" s="71">
        <f t="shared" si="11"/>
        <v>0.10243484826157268</v>
      </c>
    </row>
    <row r="42" spans="1:12" ht="19.5" customHeight="1">
      <c r="A42" s="69" t="s">
        <v>38</v>
      </c>
      <c r="B42" s="62">
        <v>4118.51616124</v>
      </c>
      <c r="C42" s="62">
        <f t="shared" si="6"/>
        <v>0.47982742372655446</v>
      </c>
      <c r="D42" s="62">
        <f t="shared" si="7"/>
        <v>4.095472592071574</v>
      </c>
      <c r="E42" s="62"/>
      <c r="F42" s="62"/>
      <c r="G42" s="70">
        <v>5557.251073470001</v>
      </c>
      <c r="H42" s="62">
        <f t="shared" si="8"/>
        <v>0.5975847219501652</v>
      </c>
      <c r="I42" s="62">
        <f t="shared" si="9"/>
        <v>4.668296506627821</v>
      </c>
      <c r="J42" s="62"/>
      <c r="K42" s="62">
        <f t="shared" si="10"/>
        <v>1438.734912230001</v>
      </c>
      <c r="L42" s="71">
        <f t="shared" si="11"/>
        <v>0.34933331712284166</v>
      </c>
    </row>
    <row r="43" spans="1:12" ht="19.5" customHeight="1">
      <c r="A43" s="69" t="s">
        <v>39</v>
      </c>
      <c r="B43" s="62">
        <v>3156.633</v>
      </c>
      <c r="C43" s="62">
        <f t="shared" si="6"/>
        <v>0.36776329647428124</v>
      </c>
      <c r="D43" s="62">
        <f t="shared" si="7"/>
        <v>3.1389712771787077</v>
      </c>
      <c r="E43" s="62"/>
      <c r="F43" s="62"/>
      <c r="G43" s="70">
        <v>3217.6997810000007</v>
      </c>
      <c r="H43" s="62">
        <f t="shared" si="8"/>
        <v>0.34600708219348963</v>
      </c>
      <c r="I43" s="62">
        <f t="shared" si="9"/>
        <v>2.702986863186666</v>
      </c>
      <c r="J43" s="62"/>
      <c r="K43" s="62">
        <f t="shared" si="10"/>
        <v>61.0667810000009</v>
      </c>
      <c r="L43" s="71">
        <f t="shared" si="11"/>
        <v>0.019345543495237205</v>
      </c>
    </row>
    <row r="44" spans="1:12" s="43" customFormat="1" ht="19.5" customHeight="1">
      <c r="A44" s="69" t="s">
        <v>40</v>
      </c>
      <c r="B44" s="70">
        <f>B45+B46+B47+B48+B50+B49</f>
        <v>49167.882250999995</v>
      </c>
      <c r="C44" s="62">
        <f t="shared" si="6"/>
        <v>5.728300520613915</v>
      </c>
      <c r="D44" s="62">
        <f t="shared" si="7"/>
        <v>48.8927823239489</v>
      </c>
      <c r="E44" s="62"/>
      <c r="F44" s="62"/>
      <c r="G44" s="70">
        <f>G45+G46+G47+G48+G50+G49</f>
        <v>55584.076228</v>
      </c>
      <c r="H44" s="62">
        <f t="shared" si="8"/>
        <v>5.977090885120952</v>
      </c>
      <c r="I44" s="62">
        <f t="shared" si="9"/>
        <v>46.69268050854562</v>
      </c>
      <c r="J44" s="62"/>
      <c r="K44" s="62">
        <f t="shared" si="10"/>
        <v>6416.193977000003</v>
      </c>
      <c r="L44" s="71">
        <f t="shared" si="11"/>
        <v>0.13049563420782695</v>
      </c>
    </row>
    <row r="45" spans="1:12" ht="31.5" customHeight="1">
      <c r="A45" s="72" t="s">
        <v>41</v>
      </c>
      <c r="B45" s="47">
        <v>468.87032799999906</v>
      </c>
      <c r="C45" s="47">
        <f t="shared" si="6"/>
        <v>0.05462570322373781</v>
      </c>
      <c r="D45" s="47">
        <f>B45/B$38*100</f>
        <v>0.4662469448660509</v>
      </c>
      <c r="E45" s="47"/>
      <c r="F45" s="47"/>
      <c r="G45" s="73">
        <v>668.812643999996</v>
      </c>
      <c r="H45" s="47">
        <f t="shared" si="8"/>
        <v>0.07191905001548424</v>
      </c>
      <c r="I45" s="47">
        <f t="shared" si="9"/>
        <v>0.5618273654179451</v>
      </c>
      <c r="J45" s="47"/>
      <c r="K45" s="47">
        <f t="shared" si="10"/>
        <v>199.94231599999694</v>
      </c>
      <c r="L45" s="48">
        <f t="shared" si="11"/>
        <v>0.4264341419361417</v>
      </c>
    </row>
    <row r="46" spans="1:12" ht="15.75" customHeight="1">
      <c r="A46" s="74" t="s">
        <v>42</v>
      </c>
      <c r="B46" s="47">
        <v>5001.500547999999</v>
      </c>
      <c r="C46" s="75">
        <f t="shared" si="6"/>
        <v>0.5826994550365544</v>
      </c>
      <c r="D46" s="75">
        <f t="shared" si="7"/>
        <v>4.973516580155364</v>
      </c>
      <c r="E46" s="75"/>
      <c r="F46" s="75"/>
      <c r="G46" s="76">
        <v>5099.496961</v>
      </c>
      <c r="H46" s="75">
        <f t="shared" si="8"/>
        <v>0.5483613090783179</v>
      </c>
      <c r="I46" s="75">
        <f t="shared" si="9"/>
        <v>4.283766116352706</v>
      </c>
      <c r="J46" s="75"/>
      <c r="K46" s="75">
        <f t="shared" si="10"/>
        <v>97.99641300000076</v>
      </c>
      <c r="L46" s="77">
        <f t="shared" si="11"/>
        <v>0.019593402431833606</v>
      </c>
    </row>
    <row r="47" spans="1:12" ht="33" customHeight="1">
      <c r="A47" s="72" t="s">
        <v>43</v>
      </c>
      <c r="B47" s="47">
        <v>417.89236</v>
      </c>
      <c r="C47" s="47">
        <f t="shared" si="6"/>
        <v>0.048686518795506825</v>
      </c>
      <c r="D47" s="47">
        <f t="shared" si="7"/>
        <v>0.41555420442998103</v>
      </c>
      <c r="E47" s="41"/>
      <c r="F47" s="41"/>
      <c r="G47" s="73">
        <v>248.70145300000001</v>
      </c>
      <c r="H47" s="47">
        <f t="shared" si="8"/>
        <v>0.026743472028663846</v>
      </c>
      <c r="I47" s="47">
        <f t="shared" si="9"/>
        <v>0.20891842187511894</v>
      </c>
      <c r="J47" s="47"/>
      <c r="K47" s="47">
        <f t="shared" si="10"/>
        <v>-169.19090699999998</v>
      </c>
      <c r="L47" s="48">
        <f t="shared" si="11"/>
        <v>-0.4048671935519471</v>
      </c>
    </row>
    <row r="48" spans="1:12" ht="17.25" customHeight="1">
      <c r="A48" s="74" t="s">
        <v>44</v>
      </c>
      <c r="B48" s="47">
        <v>36701.986999999994</v>
      </c>
      <c r="C48" s="75">
        <f>B48/$B$10*100</f>
        <v>4.275962307394054</v>
      </c>
      <c r="D48" s="75">
        <f t="shared" si="7"/>
        <v>36.49663518324313</v>
      </c>
      <c r="E48" s="75"/>
      <c r="F48" s="75"/>
      <c r="G48" s="76">
        <v>40545.585849</v>
      </c>
      <c r="H48" s="75">
        <f t="shared" si="8"/>
        <v>4.359965444345515</v>
      </c>
      <c r="I48" s="75">
        <f t="shared" si="9"/>
        <v>34.05979220224032</v>
      </c>
      <c r="J48" s="75"/>
      <c r="K48" s="75">
        <f t="shared" si="10"/>
        <v>3843.598849000009</v>
      </c>
      <c r="L48" s="77">
        <f t="shared" si="11"/>
        <v>0.10472454390548425</v>
      </c>
    </row>
    <row r="49" spans="1:12" ht="48" customHeight="1">
      <c r="A49" s="78" t="s">
        <v>45</v>
      </c>
      <c r="B49" s="76">
        <v>5027.6939760000005</v>
      </c>
      <c r="C49" s="75">
        <f>B49/$B$10*100</f>
        <v>0.5857511184472969</v>
      </c>
      <c r="D49" s="75">
        <f>B49/B$38*100</f>
        <v>4.999563452928616</v>
      </c>
      <c r="E49" s="75"/>
      <c r="F49" s="75"/>
      <c r="G49" s="76">
        <v>6400.69506</v>
      </c>
      <c r="H49" s="75">
        <f t="shared" si="8"/>
        <v>0.6882823048931558</v>
      </c>
      <c r="I49" s="75">
        <f t="shared" si="9"/>
        <v>5.376820660710293</v>
      </c>
      <c r="J49" s="75"/>
      <c r="K49" s="75">
        <f t="shared" si="10"/>
        <v>1373.0010839999995</v>
      </c>
      <c r="L49" s="77">
        <f t="shared" si="11"/>
        <v>0.27308764028878896</v>
      </c>
    </row>
    <row r="50" spans="1:12" ht="19.5" customHeight="1">
      <c r="A50" s="79" t="s">
        <v>46</v>
      </c>
      <c r="B50" s="47">
        <v>1549.9380390000001</v>
      </c>
      <c r="C50" s="47">
        <f t="shared" si="6"/>
        <v>0.1805754177167644</v>
      </c>
      <c r="D50" s="47">
        <f t="shared" si="7"/>
        <v>1.5412659583257515</v>
      </c>
      <c r="E50" s="47"/>
      <c r="F50" s="47"/>
      <c r="G50" s="73">
        <v>2620.784261</v>
      </c>
      <c r="H50" s="47">
        <f t="shared" si="8"/>
        <v>0.28181930475981554</v>
      </c>
      <c r="I50" s="47">
        <f t="shared" si="9"/>
        <v>2.2015557419492433</v>
      </c>
      <c r="J50" s="47"/>
      <c r="K50" s="47">
        <f t="shared" si="10"/>
        <v>1070.8462219999997</v>
      </c>
      <c r="L50" s="48">
        <f t="shared" si="11"/>
        <v>0.6908961487846932</v>
      </c>
    </row>
    <row r="51" spans="1:12" ht="31.5" customHeight="1">
      <c r="A51" s="80" t="s">
        <v>47</v>
      </c>
      <c r="B51" s="81">
        <v>78.21875</v>
      </c>
      <c r="C51" s="81">
        <f>B51/$B$10*100</f>
        <v>0.009112869740035565</v>
      </c>
      <c r="D51" s="62">
        <f t="shared" si="7"/>
        <v>0.07778110714385297</v>
      </c>
      <c r="E51" s="62"/>
      <c r="F51" s="62"/>
      <c r="G51" s="70">
        <v>99.27837500000001</v>
      </c>
      <c r="H51" s="62">
        <f t="shared" si="8"/>
        <v>0.010675645087058257</v>
      </c>
      <c r="I51" s="62">
        <f t="shared" si="9"/>
        <v>0.08339750806090492</v>
      </c>
      <c r="J51" s="62"/>
      <c r="K51" s="62">
        <f t="shared" si="10"/>
        <v>21.05962500000001</v>
      </c>
      <c r="L51" s="82">
        <f t="shared" si="11"/>
        <v>0.26924011186576124</v>
      </c>
    </row>
    <row r="52" spans="1:12" s="43" customFormat="1" ht="19.5" customHeight="1">
      <c r="A52" s="68" t="s">
        <v>48</v>
      </c>
      <c r="B52" s="83">
        <v>2827.1571710000007</v>
      </c>
      <c r="C52" s="62">
        <f t="shared" si="6"/>
        <v>0.32937773914733315</v>
      </c>
      <c r="D52" s="62">
        <f t="shared" si="7"/>
        <v>2.8113389031410416</v>
      </c>
      <c r="E52" s="62"/>
      <c r="F52" s="62"/>
      <c r="G52" s="70">
        <v>5727.260954000001</v>
      </c>
      <c r="H52" s="62">
        <f>G52/$G$10*100</f>
        <v>0.6158662978304258</v>
      </c>
      <c r="I52" s="62">
        <f t="shared" si="9"/>
        <v>4.811111096229376</v>
      </c>
      <c r="J52" s="62"/>
      <c r="K52" s="62">
        <f t="shared" si="10"/>
        <v>2900.1037830000005</v>
      </c>
      <c r="L52" s="71">
        <f t="shared" si="11"/>
        <v>1.0258021070594379</v>
      </c>
    </row>
    <row r="53" spans="1:12" ht="19.5" customHeight="1">
      <c r="A53" s="68" t="s">
        <v>30</v>
      </c>
      <c r="B53" s="83">
        <v>0</v>
      </c>
      <c r="C53" s="62">
        <f t="shared" si="6"/>
        <v>0</v>
      </c>
      <c r="D53" s="62">
        <f t="shared" si="7"/>
        <v>0</v>
      </c>
      <c r="E53" s="62"/>
      <c r="F53" s="62"/>
      <c r="G53" s="70">
        <v>0</v>
      </c>
      <c r="H53" s="62">
        <f t="shared" si="8"/>
        <v>0</v>
      </c>
      <c r="I53" s="62">
        <f t="shared" si="9"/>
        <v>0</v>
      </c>
      <c r="J53" s="62"/>
      <c r="K53" s="62">
        <f t="shared" si="10"/>
        <v>0</v>
      </c>
      <c r="L53" s="71"/>
    </row>
    <row r="54" spans="1:12" s="43" customFormat="1" ht="32.25" customHeight="1">
      <c r="A54" s="84" t="s">
        <v>49</v>
      </c>
      <c r="B54" s="81">
        <v>-540.4497629999998</v>
      </c>
      <c r="C54" s="62">
        <f t="shared" si="6"/>
        <v>-0.06296506005595963</v>
      </c>
      <c r="D54" s="62">
        <f t="shared" si="7"/>
        <v>-0.5374258847370091</v>
      </c>
      <c r="E54" s="62"/>
      <c r="F54" s="62"/>
      <c r="G54" s="70">
        <v>-478.79406194999996</v>
      </c>
      <c r="H54" s="62">
        <f>G54/$G$10*100</f>
        <v>-0.05148588980398988</v>
      </c>
      <c r="I54" s="62">
        <f t="shared" si="9"/>
        <v>-0.40220472626580084</v>
      </c>
      <c r="J54" s="62"/>
      <c r="K54" s="62">
        <f t="shared" si="10"/>
        <v>61.65570104999989</v>
      </c>
      <c r="L54" s="71">
        <f>G54/B54-1</f>
        <v>-0.1140822057313029</v>
      </c>
    </row>
    <row r="55" spans="1:12" s="43" customFormat="1" ht="7.5" customHeight="1">
      <c r="A55" s="85"/>
      <c r="B55" s="86"/>
      <c r="C55" s="41"/>
      <c r="D55" s="41"/>
      <c r="E55" s="41"/>
      <c r="F55" s="41"/>
      <c r="G55" s="56"/>
      <c r="H55" s="41"/>
      <c r="I55" s="41"/>
      <c r="J55" s="41"/>
      <c r="K55" s="62">
        <f t="shared" si="10"/>
        <v>0</v>
      </c>
      <c r="L55" s="71"/>
    </row>
    <row r="56" spans="1:12" s="28" customFormat="1" ht="21" customHeight="1" thickBot="1">
      <c r="A56" s="87" t="s">
        <v>50</v>
      </c>
      <c r="B56" s="88">
        <f>B12-B38</f>
        <v>-2172.0479069766443</v>
      </c>
      <c r="C56" s="89">
        <f t="shared" si="6"/>
        <v>-0.2530542823222699</v>
      </c>
      <c r="D56" s="88">
        <v>0</v>
      </c>
      <c r="E56" s="88"/>
      <c r="F56" s="90"/>
      <c r="G56" s="88">
        <f>G12-G38</f>
        <v>-8144.834561949989</v>
      </c>
      <c r="H56" s="89">
        <f>G56/$G$10*100</f>
        <v>-0.875833866903882</v>
      </c>
      <c r="I56" s="91">
        <v>0</v>
      </c>
      <c r="J56" s="90"/>
      <c r="K56" s="88">
        <f t="shared" si="10"/>
        <v>-5972.786654973344</v>
      </c>
      <c r="L56" s="92"/>
    </row>
    <row r="57" spans="1:11" ht="19.5" customHeight="1">
      <c r="A57" s="93" t="s">
        <v>51</v>
      </c>
      <c r="G57" s="94"/>
      <c r="H57" s="94"/>
      <c r="I57" s="94"/>
      <c r="J57" s="94"/>
      <c r="K57" s="94"/>
    </row>
    <row r="58" spans="7:11" ht="19.5" customHeight="1">
      <c r="G58" s="94"/>
      <c r="H58" s="94"/>
      <c r="I58" s="94"/>
      <c r="J58" s="94"/>
      <c r="K58" s="94"/>
    </row>
    <row r="59" spans="7:11" ht="19.5" customHeight="1">
      <c r="G59" s="94"/>
      <c r="H59" s="94"/>
      <c r="I59" s="94"/>
      <c r="J59" s="94"/>
      <c r="K59" s="94"/>
    </row>
    <row r="60" spans="7:11" ht="19.5" customHeight="1">
      <c r="G60" s="94"/>
      <c r="H60" s="94"/>
      <c r="I60" s="94"/>
      <c r="J60" s="94"/>
      <c r="K60" s="94"/>
    </row>
    <row r="61" spans="7:11" ht="19.5" customHeight="1">
      <c r="G61" s="94"/>
      <c r="H61" s="94"/>
      <c r="I61" s="94"/>
      <c r="J61" s="94"/>
      <c r="K61" s="94"/>
    </row>
    <row r="62" spans="7:11" ht="19.5" customHeight="1">
      <c r="G62" s="94"/>
      <c r="H62" s="94"/>
      <c r="I62" s="94"/>
      <c r="J62" s="94"/>
      <c r="K62" s="94"/>
    </row>
    <row r="63" spans="7:11" ht="19.5" customHeight="1">
      <c r="G63" s="94"/>
      <c r="H63" s="94"/>
      <c r="I63" s="94"/>
      <c r="J63" s="94"/>
      <c r="K63" s="94"/>
    </row>
    <row r="64" spans="7:11" ht="19.5" customHeight="1">
      <c r="G64" s="94"/>
      <c r="H64" s="94"/>
      <c r="I64" s="94"/>
      <c r="J64" s="94"/>
      <c r="K64" s="94"/>
    </row>
    <row r="65" spans="7:11" ht="19.5" customHeight="1">
      <c r="G65" s="94"/>
      <c r="H65" s="94"/>
      <c r="I65" s="94"/>
      <c r="J65" s="94"/>
      <c r="K65" s="94"/>
    </row>
    <row r="66" spans="7:11" ht="19.5" customHeight="1">
      <c r="G66" s="94"/>
      <c r="H66" s="94"/>
      <c r="I66" s="94"/>
      <c r="J66" s="94"/>
      <c r="K66" s="94"/>
    </row>
    <row r="67" spans="7:11" ht="19.5" customHeight="1">
      <c r="G67" s="94"/>
      <c r="H67" s="94"/>
      <c r="I67" s="94"/>
      <c r="J67" s="94"/>
      <c r="K67" s="94"/>
    </row>
    <row r="68" spans="7:11" ht="19.5" customHeight="1">
      <c r="G68" s="94"/>
      <c r="H68" s="94"/>
      <c r="I68" s="94"/>
      <c r="J68" s="94"/>
      <c r="K68" s="94"/>
    </row>
    <row r="69" spans="7:11" ht="19.5" customHeight="1">
      <c r="G69" s="94"/>
      <c r="H69" s="94"/>
      <c r="I69" s="94"/>
      <c r="J69" s="94"/>
      <c r="K69" s="94"/>
    </row>
    <row r="70" spans="7:11" ht="19.5" customHeight="1">
      <c r="G70" s="94"/>
      <c r="H70" s="94"/>
      <c r="I70" s="94"/>
      <c r="J70" s="94"/>
      <c r="K70" s="94"/>
    </row>
    <row r="71" spans="7:11" ht="19.5" customHeight="1">
      <c r="G71" s="94"/>
      <c r="H71" s="94"/>
      <c r="I71" s="94"/>
      <c r="J71" s="94"/>
      <c r="K71" s="94"/>
    </row>
    <row r="72" spans="7:11" ht="19.5" customHeight="1">
      <c r="G72" s="94"/>
      <c r="H72" s="94"/>
      <c r="I72" s="94"/>
      <c r="J72" s="94"/>
      <c r="K72" s="94"/>
    </row>
    <row r="73" spans="7:11" ht="19.5" customHeight="1">
      <c r="G73" s="94"/>
      <c r="H73" s="94"/>
      <c r="I73" s="94"/>
      <c r="J73" s="94"/>
      <c r="K73" s="94"/>
    </row>
    <row r="74" spans="7:11" ht="19.5" customHeight="1">
      <c r="G74" s="94"/>
      <c r="H74" s="94"/>
      <c r="I74" s="94"/>
      <c r="J74" s="94"/>
      <c r="K74" s="94"/>
    </row>
    <row r="75" spans="7:11" ht="19.5" customHeight="1">
      <c r="G75" s="94"/>
      <c r="H75" s="94"/>
      <c r="I75" s="94"/>
      <c r="J75" s="94"/>
      <c r="K75" s="94"/>
    </row>
    <row r="76" spans="7:11" ht="19.5" customHeight="1">
      <c r="G76" s="94"/>
      <c r="H76" s="94"/>
      <c r="I76" s="94"/>
      <c r="J76" s="94"/>
      <c r="K76" s="94"/>
    </row>
    <row r="77" spans="7:11" ht="19.5" customHeight="1">
      <c r="G77" s="94"/>
      <c r="H77" s="94"/>
      <c r="I77" s="94"/>
      <c r="J77" s="94"/>
      <c r="K77" s="94"/>
    </row>
    <row r="78" spans="7:11" ht="19.5" customHeight="1">
      <c r="G78" s="94"/>
      <c r="H78" s="94"/>
      <c r="I78" s="94"/>
      <c r="J78" s="94"/>
      <c r="K78" s="94"/>
    </row>
    <row r="79" spans="7:11" ht="19.5" customHeight="1">
      <c r="G79" s="94"/>
      <c r="H79" s="94"/>
      <c r="I79" s="94"/>
      <c r="J79" s="94"/>
      <c r="K79" s="94"/>
    </row>
    <row r="80" spans="7:11" ht="19.5" customHeight="1">
      <c r="G80" s="94"/>
      <c r="H80" s="94"/>
      <c r="I80" s="94"/>
      <c r="J80" s="94"/>
      <c r="K80" s="94"/>
    </row>
    <row r="81" spans="7:11" ht="19.5" customHeight="1">
      <c r="G81" s="94"/>
      <c r="H81" s="94"/>
      <c r="I81" s="94"/>
      <c r="J81" s="94"/>
      <c r="K81" s="94"/>
    </row>
    <row r="82" spans="7:11" ht="19.5" customHeight="1">
      <c r="G82" s="94"/>
      <c r="H82" s="94"/>
      <c r="I82" s="94"/>
      <c r="J82" s="94"/>
      <c r="K82" s="94"/>
    </row>
    <row r="83" spans="7:11" ht="19.5" customHeight="1">
      <c r="G83" s="94"/>
      <c r="H83" s="94"/>
      <c r="I83" s="94"/>
      <c r="J83" s="94"/>
      <c r="K83" s="94"/>
    </row>
    <row r="84" spans="7:11" ht="19.5" customHeight="1">
      <c r="G84" s="94"/>
      <c r="H84" s="94"/>
      <c r="I84" s="94"/>
      <c r="J84" s="94"/>
      <c r="K84" s="94"/>
    </row>
    <row r="85" spans="7:11" ht="19.5" customHeight="1">
      <c r="G85" s="94"/>
      <c r="H85" s="94"/>
      <c r="I85" s="94"/>
      <c r="J85" s="94"/>
      <c r="K85" s="94"/>
    </row>
    <row r="86" spans="7:11" ht="19.5" customHeight="1">
      <c r="G86" s="94"/>
      <c r="H86" s="94"/>
      <c r="I86" s="94"/>
      <c r="J86" s="94"/>
      <c r="K86" s="94"/>
    </row>
    <row r="87" spans="7:11" ht="19.5" customHeight="1">
      <c r="G87" s="94"/>
      <c r="H87" s="94"/>
      <c r="I87" s="94"/>
      <c r="J87" s="94"/>
      <c r="K87" s="94"/>
    </row>
    <row r="88" spans="7:11" ht="19.5" customHeight="1">
      <c r="G88" s="94"/>
      <c r="H88" s="94"/>
      <c r="I88" s="94"/>
      <c r="J88" s="94"/>
      <c r="K88" s="94"/>
    </row>
    <row r="89" spans="7:11" ht="19.5" customHeight="1">
      <c r="G89" s="94"/>
      <c r="H89" s="94"/>
      <c r="I89" s="94"/>
      <c r="J89" s="94"/>
      <c r="K89" s="94"/>
    </row>
    <row r="90" spans="7:11" ht="19.5" customHeight="1">
      <c r="G90" s="94"/>
      <c r="H90" s="94"/>
      <c r="I90" s="94"/>
      <c r="J90" s="94"/>
      <c r="K90" s="94"/>
    </row>
    <row r="91" spans="7:11" ht="19.5" customHeight="1">
      <c r="G91" s="94"/>
      <c r="H91" s="94"/>
      <c r="I91" s="94"/>
      <c r="J91" s="94"/>
      <c r="K91" s="94"/>
    </row>
    <row r="92" spans="7:11" ht="19.5" customHeight="1">
      <c r="G92" s="94"/>
      <c r="H92" s="94"/>
      <c r="I92" s="94"/>
      <c r="J92" s="94"/>
      <c r="K92" s="94"/>
    </row>
    <row r="93" spans="7:11" ht="19.5" customHeight="1">
      <c r="G93" s="94"/>
      <c r="H93" s="94"/>
      <c r="I93" s="94"/>
      <c r="J93" s="94"/>
      <c r="K93" s="94"/>
    </row>
    <row r="94" spans="7:11" ht="19.5" customHeight="1">
      <c r="G94" s="94"/>
      <c r="H94" s="94"/>
      <c r="I94" s="94"/>
      <c r="J94" s="94"/>
      <c r="K94" s="94"/>
    </row>
    <row r="95" spans="7:11" ht="19.5" customHeight="1">
      <c r="G95" s="94"/>
      <c r="H95" s="94"/>
      <c r="I95" s="94"/>
      <c r="J95" s="94"/>
      <c r="K95" s="94"/>
    </row>
    <row r="96" spans="7:11" ht="19.5" customHeight="1">
      <c r="G96" s="94"/>
      <c r="H96" s="94"/>
      <c r="I96" s="94"/>
      <c r="J96" s="94"/>
      <c r="K96" s="94"/>
    </row>
    <row r="97" spans="7:11" ht="19.5" customHeight="1">
      <c r="G97" s="94"/>
      <c r="H97" s="94"/>
      <c r="I97" s="94"/>
      <c r="J97" s="94"/>
      <c r="K97" s="94"/>
    </row>
    <row r="98" spans="7:11" ht="19.5" customHeight="1">
      <c r="G98" s="94"/>
      <c r="H98" s="94"/>
      <c r="I98" s="94"/>
      <c r="J98" s="94"/>
      <c r="K98" s="94"/>
    </row>
    <row r="99" spans="7:11" ht="19.5" customHeight="1">
      <c r="G99" s="94"/>
      <c r="H99" s="94"/>
      <c r="I99" s="94"/>
      <c r="J99" s="94"/>
      <c r="K99" s="94"/>
    </row>
    <row r="100" spans="7:11" ht="19.5" customHeight="1">
      <c r="G100" s="94"/>
      <c r="H100" s="94"/>
      <c r="I100" s="94"/>
      <c r="J100" s="94"/>
      <c r="K100" s="94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2018-06-22T07:43:29Z</dcterms:created>
  <dcterms:modified xsi:type="dcterms:W3CDTF">2018-06-22T08:09:52Z</dcterms:modified>
  <cp:category/>
  <cp:version/>
  <cp:contentType/>
  <cp:contentStatus/>
</cp:coreProperties>
</file>