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bas1">'[2]data input'!#REF!</definedName>
    <definedName name="___bas2">'[2]data input'!#REF!</definedName>
    <definedName name="___bas3">'[2]data input'!#REF!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PI97">'[4]REER Forecast'!#REF!</definedName>
    <definedName name="___RES2">'[3]RES'!#REF!</definedName>
    <definedName name="___rge1">#REF!</definedName>
    <definedName name="___som1">'[2]data input'!#REF!</definedName>
    <definedName name="___som2">'[2]data input'!#REF!</definedName>
    <definedName name="___som3">'[2]data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'[6]EU2DBase'!#REF!</definedName>
    <definedName name="__0absorc">'[7]Programa'!#REF!</definedName>
    <definedName name="__0c">'[7]Programa'!#REF!</definedName>
    <definedName name="__123Graph_ADEFINITION">'[8]NBM'!#REF!</definedName>
    <definedName name="__123Graph_ADEFINITION2">'[8]NBM'!#REF!</definedName>
    <definedName name="__123Graph_BDEFINITION">'[8]NBM'!#REF!</definedName>
    <definedName name="__123Graph_BDEFINITION2">'[8]NBM'!#REF!</definedName>
    <definedName name="__123Graph_BFITB2">'[9]FITB_all'!#REF!</definedName>
    <definedName name="__123Graph_BFITB3">'[9]FITB_all'!#REF!</definedName>
    <definedName name="__123Graph_BGDP">'[10]Quarterly Program'!#REF!</definedName>
    <definedName name="__123Graph_BMONEY">'[10]Quarterly Program'!#REF!</definedName>
    <definedName name="__123Graph_BTBILL2">'[9]FITB_all'!#REF!</definedName>
    <definedName name="__123Graph_CDEFINITION2">'[11]NBM'!#REF!</definedName>
    <definedName name="__123Graph_DDEFINITION2">'[11]NBM'!#REF!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'[12]INT_RATES_old'!$A$1:$I$34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'[6]EU2DBase'!$C$1:$F$196</definedName>
    <definedName name="__UKR2">'[6]EU2DBase'!$G$1:$U$196</definedName>
    <definedName name="__UKR3">'[6]EU2DBase'!#REF!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'[14]Assumptions'!#REF!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'[14]Assumptions'!#REF!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'[12]INT_RATES_old'!$A$1:$I$34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'[6]EU2DBase'!$C$1:$F$196</definedName>
    <definedName name="_UKR2">'[6]EU2DBase'!$G$1:$U$196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'[15]LINK'!$A$1:$A$42</definedName>
    <definedName name="a_11">WEO '[15]LINK'!$A$1:$A$42</definedName>
    <definedName name="a_14">#REF!</definedName>
    <definedName name="a_15">WEO '[15]LINK'!$A$1:$A$42</definedName>
    <definedName name="a_17">WEO '[15]LINK'!$A$1:$A$42</definedName>
    <definedName name="a_2">#REF!</definedName>
    <definedName name="a_20">WEO '[15]LINK'!$A$1:$A$42</definedName>
    <definedName name="a_22">WEO '[15]LINK'!$A$1:$A$42</definedName>
    <definedName name="a_24">WEO '[15]LINK'!$A$1:$A$42</definedName>
    <definedName name="a_25">#REF!</definedName>
    <definedName name="a_28">WEO '[15]LINK'!$A$1:$A$42</definedName>
    <definedName name="a_37">WEO '[15]LINK'!$A$1:$A$42</definedName>
    <definedName name="a_38">WEO '[15]LINK'!$A$1:$A$42</definedName>
    <definedName name="a_46">WEO '[15]LINK'!$A$1:$A$42</definedName>
    <definedName name="a_47">WEO '[15]LINK'!$A$1:$A$42</definedName>
    <definedName name="a_49">WEO '[15]LINK'!$A$1:$A$42</definedName>
    <definedName name="a_54">WEO '[15]LINK'!$A$1:$A$42</definedName>
    <definedName name="a_55">WEO '[15]LINK'!$A$1:$A$42</definedName>
    <definedName name="a_56">WEO '[15]LINK'!$A$1:$A$42</definedName>
    <definedName name="a_57">WEO '[15]LINK'!$A$1:$A$42</definedName>
    <definedName name="a_61">WEO '[15]LINK'!$A$1:$A$42</definedName>
    <definedName name="a_64">WEO '[15]LINK'!$A$1:$A$42</definedName>
    <definedName name="a_65">WEO '[15]LINK'!$A$1:$A$42</definedName>
    <definedName name="a_66">WEO '[15]LINK'!$A$1:$A$42</definedName>
    <definedName name="a47">WEO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'[16]Montabs'!$B$88:$CO$425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'[17]BFtab10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'[18]WEO'!#REF!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'[2]data input'!#REF!</definedName>
    <definedName name="bas2">'[2]data input'!#REF!</definedName>
    <definedName name="bas3">'[2]data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'[26]FDI'!#REF!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'[27]NIR__'!$A$188:$AM$219</definedName>
    <definedName name="CCode">'[28]Codes'!$A$2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'[15]LINK'!$A$1:$A$42</definedName>
    <definedName name="CHART2_11">#REF!</definedName>
    <definedName name="chart2_15">WEO '[15]LINK'!$A$1:$A$42</definedName>
    <definedName name="chart2_17">WEO '[15]LINK'!$A$1:$A$42</definedName>
    <definedName name="chart2_20">WEO '[15]LINK'!$A$1:$A$42</definedName>
    <definedName name="chart2_22">WEO '[15]LINK'!$A$1:$A$42</definedName>
    <definedName name="chart2_24">WEO '[15]LINK'!$A$1:$A$42</definedName>
    <definedName name="chart2_28">WEO '[15]LINK'!$A$1:$A$42</definedName>
    <definedName name="chart2_37">WEO '[15]LINK'!$A$1:$A$42</definedName>
    <definedName name="chart2_38">WEO '[15]LINK'!$A$1:$A$42</definedName>
    <definedName name="chart2_46">WEO '[15]LINK'!$A$1:$A$42</definedName>
    <definedName name="chart2_47">WEO '[15]LINK'!$A$1:$A$42</definedName>
    <definedName name="chart2_49">WEO '[15]LINK'!$A$1:$A$42</definedName>
    <definedName name="chart2_54">WEO '[15]LINK'!$A$1:$A$42</definedName>
    <definedName name="chart2_55">WEO '[15]LINK'!$A$1:$A$42</definedName>
    <definedName name="chart2_56">WEO '[15]LINK'!$A$1:$A$42</definedName>
    <definedName name="chart2_57">WEO '[15]LINK'!$A$1:$A$42</definedName>
    <definedName name="chart2_61">WEO '[15]LINK'!$A$1:$A$42</definedName>
    <definedName name="chart2_64">WEO '[15]LINK'!$A$1:$A$42</definedName>
    <definedName name="chart2_65">WEO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'[29]weo_real'!#REF!</definedName>
    <definedName name="CHK1_1">'[29]weo_real'!#REF!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'[30]country name lookup'!$A$1:$B$50</definedName>
    <definedName name="CNY">#REF!</definedName>
    <definedName name="commodM">#REF!</definedName>
    <definedName name="commodx">#REF!</definedName>
    <definedName name="compar">'[17]BFtab10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'[16]corresp'!$A$1:$B$37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'[16]Montabs'!$B$88:$CQ$150</definedName>
    <definedName name="CSBTN">'[16]Montabs'!$B$153:$CO$202</definedName>
    <definedName name="CSBTR">'[16]Montabs'!$B$203:$CO$243</definedName>
    <definedName name="CSIDATES_11">'[31]WEO'!#REF!</definedName>
    <definedName name="CSIDATES_66">'[31]WEO'!#REF!</definedName>
    <definedName name="CUADRO_10.3.1">'[32]fondo promedio'!$A$36:$L$74</definedName>
    <definedName name="CUADRO_10_3_1">'[32]fondo promedio'!$A$36:$L$74</definedName>
    <definedName name="CUADRO_N__4.1.3">#REF!</definedName>
    <definedName name="CUADRO_N__4_1_3">#REF!</definedName>
    <definedName name="Current_account">#REF!</definedName>
    <definedName name="CurrVintage">'[33]Current'!$D$66</definedName>
    <definedName name="CurrVintage_11">'[34]Current'!$D$66</definedName>
    <definedName name="CurrVintage_14">#REF!</definedName>
    <definedName name="CurrVintage_25">#REF!</definedName>
    <definedName name="CurVintage">'[28]Current'!$D$61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'[28]Codes'!$H$2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'[36]A15'!#REF!</definedName>
    <definedName name="dateB">#REF!</definedName>
    <definedName name="dateMacro">#REF!</definedName>
    <definedName name="datemon">'[37]pms'!#REF!</definedName>
    <definedName name="dateREER">#REF!</definedName>
    <definedName name="dates_11">'[38]WEO'!#REF!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'[39]INFlevel'!#REF!</definedName>
    <definedName name="DATESA">'[40]EU2DBase'!$B$14:$B$31</definedName>
    <definedName name="DATESATKM">#REF!</definedName>
    <definedName name="DATESM">'[40]EU2DBase'!$B$88:$B$196</definedName>
    <definedName name="DATESMTKM">#REF!</definedName>
    <definedName name="DATESQ">'[40]EU2DBase'!$B$49:$B$72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'[27]NIR__'!$A$123:$AM$181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WEO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'[38]WEO'!#REF!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'[31]WEO'!#REF!</definedName>
    <definedName name="GCENL_66">'[31]WEO'!#REF!</definedName>
    <definedName name="GCRG_11">'[31]WEO'!#REF!</definedName>
    <definedName name="GCRG_66">'[31]WEO'!#REF!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'[31]WEO'!#REF!</definedName>
    <definedName name="GGENL_66">'[31]WEO'!#REF!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'[31]WEO'!#REF!</definedName>
    <definedName name="GGRG_66">'[31]WEO'!#REF!</definedName>
    <definedName name="Grace_IDA">#REF!</definedName>
    <definedName name="Grace_NC">'[42]NPV_base'!#REF!</definedName>
    <definedName name="Grace1_IDA">#REF!</definedName>
    <definedName name="GRÁFICO_10.3.1.">'[32]GRÁFICO DE FONDO POR AFILIADO'!$A$3:$H$35</definedName>
    <definedName name="GRÁFICO_10.3.2">'[32]GRÁFICO DE FONDO POR AFILIADO'!$A$36:$H$68</definedName>
    <definedName name="GRÁFICO_10.3.3">'[32]GRÁFICO DE FONDO POR AFILIADO'!$A$69:$H$101</definedName>
    <definedName name="GRÁFICO_10.3.4.">'[32]GRÁFICO DE FONDO POR AFILIADO'!$A$103:$H$135</definedName>
    <definedName name="GRÁFICO_10_3_1_">'[32]GRÁFICO DE FONDO POR AFILIADO'!$A$3:$H$35</definedName>
    <definedName name="GRÁFICO_10_3_2">'[32]GRÁFICO DE FONDO POR AFILIADO'!$A$36:$H$68</definedName>
    <definedName name="GRÁFICO_10_3_3">'[32]GRÁFICO DE FONDO POR AFILIADO'!$A$69:$H$101</definedName>
    <definedName name="GRÁFICO_10_3_4_">'[32]GRÁFICO DE FONDO POR AFILIADO'!$A$103:$H$135</definedName>
    <definedName name="GRÁFICO_N_10.2.4.">#REF!</definedName>
    <definedName name="GRÁFICO_N_10_2_4_">#REF!</definedName>
    <definedName name="GRAND_TOTAL">#REF!</definedName>
    <definedName name="GRAPHS">'[16]interv'!$A$1:$H$23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'[26]IMP'!#REF!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'[42]NPV_base'!#REF!</definedName>
    <definedName name="InterestRate">#REF!</definedName>
    <definedName name="invtab">'[17]BFtab10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'[59]Q2'!$E$63:$AH$63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'[37]Prog'!#REF!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'[23]CAgds'!$D$14:$BO$14</definedName>
    <definedName name="mgoods_11">'[60]CAgds'!$D$14:$BO$14</definedName>
    <definedName name="MICRO">#REF!</definedName>
    <definedName name="MICROM_11">'[31]WEO'!#REF!</definedName>
    <definedName name="MICROM_66">'[31]WEO'!#REF!</definedName>
    <definedName name="MIDDLE">#REF!</definedName>
    <definedName name="MIMP3">'[16]monimp'!$A$88:$F$92</definedName>
    <definedName name="MIMPALL">'[16]monimp'!$A$67:$F$88</definedName>
    <definedName name="minc">'[23]CAinc'!$D$14:$BO$14</definedName>
    <definedName name="minc_11">'[60]CAinc'!$D$14:$BO$14</definedName>
    <definedName name="MISC3">#REF!</definedName>
    <definedName name="MISC4">'[3]OUTPUT'!#REF!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'[16]Montabs'!$B$315:$CO$371</definedName>
    <definedName name="MONSURR">'[16]Montabs'!$B$374:$CO$425</definedName>
    <definedName name="MONSURVEY">'[16]Montabs'!$B$243:$CQ$311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'[17]BFtab10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'[40]EU2DBase'!#REF!</definedName>
    <definedName name="NAMESM">'[40]EU2DBase'!#REF!</definedName>
    <definedName name="NAMESQ">'[40]EU2DBase'!#REF!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'[27]NIR__'!$A$77:$AM$118</definedName>
    <definedName name="NBUNIR">'[27]NIR__'!$A$4:$AM$72</definedName>
    <definedName name="NC_R">'[29]weo_real'!#REF!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'[29]weo_real'!#REF!</definedName>
    <definedName name="NFB_R_GDP">'[29]weo_real'!#REF!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'[59]Q2'!$E$47:$AH$47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'[29]weo_real'!#REF!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'[29]weo_real'!#REF!</definedName>
    <definedName name="NIR">'[16]junk'!$A$108:$F$137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'[29]weo_real'!#REF!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'[29]weo_real'!#REF!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'[29]weo_real'!#REF!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'[29]weo_real'!#REF!</definedName>
    <definedName name="pchNMG_R">'[21]Q1'!$E$45:$AH$45</definedName>
    <definedName name="pchNX_R">'[29]weo_real'!#REF!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'[17]BFtab10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'[40]EU2DBase'!$C$12:$U$156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'Sinteza - An 2'!$4:$11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'[70]2001_02 Debt Service :Debtind'!$B$2:$J$72</definedName>
    <definedName name="PROJ">'[70]MT_Low:XMS'!$B$2:$N$57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'[16]real'!$A$1:$V$98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'[15]LINK'!$A$1:$A$42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'[16]Montabs'!$B$482:$AJ$533</definedName>
    <definedName name="REDCBACC">'[16]Montabs'!$B$482:$AM$533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'[16]Montabs'!$B$537:$AM$589</definedName>
    <definedName name="REDMS">'[16]Montabs'!$B$536:$AJ$589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'[12]SEI_OLD'!$A$1:$G$59</definedName>
    <definedName name="Table_1_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0____Mozambique____Medium_Term_External_Debt__1997_2015">#REF!</definedName>
    <definedName name="Table_10_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1__Armenia___Average_Monthly_Wages_in_the_State_Sector__1994_99__1">'[12]WAGES_old'!$A$1:$F$63</definedName>
    <definedName name="Table_12.__Armenia__Labor_Force__Employment__and_Unemployment__1994_99">'[12]EMPLOY_old'!$A$1:$H$53</definedName>
    <definedName name="Table_12___Armenia__Labor_Force__Employment__and_Unemployment__1994_99">'[12]EMPLOY_old'!$A$1:$H$53</definedName>
    <definedName name="Table_13._Armenia___Employment_in_the_Public_Sector__1994_99">'[12]EMPL_PUBL_old'!$A$1:$F$27</definedName>
    <definedName name="Table_13_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4__Armenia___Budgetary_Sector_Employment__1994_99">'[12]EMPL_BUDG_old'!$A$1:$K$17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'[12]EXPEN_old'!$A$1:$F$25</definedName>
    <definedName name="Table_19_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'[12]NGDP_R_old'!$A$1:$L$35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'[12]TAX_REV_old'!$A$1:$F$24</definedName>
    <definedName name="Table_20__Armenia___Composition_of_Tax_Revenues_in_Consolidated_Government_Budget__1994_99">'[12]TAX_REV_old'!$A$1:$F$24</definedName>
    <definedName name="Table_21._Armenia___Accounts_of_the_Central_Bank__1994_99">'[12]CBANK_old'!$A$1:$U$46</definedName>
    <definedName name="Table_21__Armenia___Accounts_of_the_Central_Bank__1994_99">'[12]CBANK_old'!$A$1:$U$46</definedName>
    <definedName name="Table_22._Armenia___Monetary_Survey__1994_99">'[12]MSURVEY_old'!$A$1:$Q$52</definedName>
    <definedName name="Table_22_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3__Armenia___Commercial_Banks___Interest_Rates_for_Loans_and_Deposits_in_Drams_and_U_S__Dollars__1996_99">'[12]INT_RATES_old'!$A$1:$R$32</definedName>
    <definedName name="Table_24._Armenia___Treasury_Bills__1995_99">'[12]Tbill_old'!$A$1:$U$31</definedName>
    <definedName name="Table_24_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5__Armenia___Quarterly_Balance_of_Payments_and_External_Financing__1995_99">'[12]BOP_Q_OLD'!$A$1:$F$74</definedName>
    <definedName name="Table_26._Armenia___Summary_External_Debt_Data__1995_99">'[12]EXTDEBT_OLD'!$A$1:$F$45</definedName>
    <definedName name="Table_26__Armenia___Summary_External_Debt_Data__1995_99">'[12]EXTDEBT_OLD'!$A$1:$F$45</definedName>
    <definedName name="Table_27.__Armenia___Commodity_Composition_of_Trade__1995_99">'[12]COMP_TRADE'!$A$1:$F$29</definedName>
    <definedName name="Table_27___Armenia___Commodity_Composition_of_Trade__1995_99">'[12]COMP_TRADE'!$A$1:$F$29</definedName>
    <definedName name="Table_28._Armenia___Direction_of_Trade__1995_99">'[12]DOT'!$A$1:$F$66</definedName>
    <definedName name="Table_28__Armenia___Direction_of_Trade__1995_99">'[12]DOT'!$A$1:$F$66</definedName>
    <definedName name="Table_29._Armenia___Incorporatized_and_Partially_Privatized_Enterprises__1994_99">'[12]PRIVATE_OLD'!$A$1:$G$29</definedName>
    <definedName name="Table_29_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'[12]GDP_q_old'!$A$1:$P$31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'[12]BNKIND_old'!$A$1:$M$16</definedName>
    <definedName name="Table_30__Armenia___Banking_System_Indicators__1997_99">'[12]BNKIND_old'!$A$1:$M$16</definedName>
    <definedName name="Table_31._Armenia___Banking_Sector_Loans__1996_99">'[12]BNKLOANS_old'!$A$1:$O$40</definedName>
    <definedName name="Table_31__Armenia___Banking_Sector_Loans__1996_99">'[12]BNKLOANS_old'!$A$1:$O$40</definedName>
    <definedName name="Table_32._Armenia___Total_Electricity_Generation__Distribution_and_Collection__1994_99">'[12]ELECTR_old'!$A$1:$F$51</definedName>
    <definedName name="Table_32__Armenia___Total_Electricity_Generation__Distribution_and_Collection__1994_99">'[12]ELECTR_old'!$A$1:$F$51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'[12]taxrevSum'!$A$1:$F$52</definedName>
    <definedName name="Table_34_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___Moldova____Monetary_Survey_and_Projections__1994_98_1">#REF!</definedName>
    <definedName name="Table_4_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_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6___Moldova__Balance_of_Payments__1994_98">#REF!</definedName>
    <definedName name="Table_6__Armenia___Production_of_Selected_Industrial_Commodities__1994_99">'[12]INDCOM_old'!$A$1:$L$31</definedName>
    <definedName name="Table_7._Armenia___Consumer_Prices__1994_99">'[12]CPI_old'!$A$1:$I$102</definedName>
    <definedName name="Table_7__Armenia___Consumer_Prices__1994_99">'[12]CPI_old'!$A$1:$I$102</definedName>
    <definedName name="Table_8.__Armenia___Selected_Energy_Prices__1994_99__1">'[12]ENERGY_old'!$A$1:$AF$25</definedName>
    <definedName name="Table_8___Armenia___Selected_Energy_Prices__1994_99__1">'[12]ENERGY_old'!$A$1:$AF$25</definedName>
    <definedName name="Table_9._Armenia___Regulated_Prices_for_Main_Commodities_and_Services__1994_99__1">'[12]MAINCOM_old '!$A$1:$H$20</definedName>
    <definedName name="Table_9__Armenia___Regulated_Prices_for_Main_Commodities_and_Services__1994_99__1">'[12]MAINCOM_old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'[40]EU2DBase'!$C$1:$F$196</definedName>
    <definedName name="UKR2">'[40]EU2DBase'!$G$1:$U$196</definedName>
    <definedName name="UKR3">'[40]EU2DBase'!#REF!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'[16]Montabs:junk'!$B$17:$U$38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'[31]WEO'!#REF!</definedName>
    <definedName name="WIN_66">'[31]WEO'!#REF!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'[60]CAgds'!$D$12:$BO$12</definedName>
    <definedName name="XGS">#REF!</definedName>
    <definedName name="xinc">'[23]CAinc'!$D$12:$BO$12</definedName>
    <definedName name="xinc_11">'[60]CAinc'!$D$12:$BO$12</definedName>
    <definedName name="xnfs">'[23]CAnfs'!$D$12:$BO$12</definedName>
    <definedName name="xnfs_11">'[60]CAnfs'!$D$12:$BO$12</definedName>
    <definedName name="XOF">#REF!</definedName>
    <definedName name="xr">#REF!</definedName>
    <definedName name="xxWRS_1">WEO '[15]LINK'!$A$1:$A$42</definedName>
    <definedName name="xxWRS_1_15">WEO '[15]LINK'!$A$1:$A$42</definedName>
    <definedName name="xxWRS_1_17">WEO '[15]LINK'!$A$1:$A$42</definedName>
    <definedName name="xxWRS_1_2">#REF!</definedName>
    <definedName name="xxWRS_1_20">WEO '[15]LINK'!$A$1:$A$42</definedName>
    <definedName name="xxWRS_1_22">WEO '[15]LINK'!$A$1:$A$42</definedName>
    <definedName name="xxWRS_1_24">WEO '[15]LINK'!$A$1:$A$42</definedName>
    <definedName name="xxWRS_1_28">WEO '[15]LINK'!$A$1:$A$42</definedName>
    <definedName name="xxWRS_1_37">WEO '[15]LINK'!$A$1:$A$42</definedName>
    <definedName name="xxWRS_1_38">WEO '[15]LINK'!$A$1:$A$42</definedName>
    <definedName name="xxWRS_1_46">WEO '[15]LINK'!$A$1:$A$42</definedName>
    <definedName name="xxWRS_1_47">WEO '[15]LINK'!$A$1:$A$42</definedName>
    <definedName name="xxWRS_1_49">WEO '[15]LINK'!$A$1:$A$42</definedName>
    <definedName name="xxWRS_1_54">WEO '[15]LINK'!$A$1:$A$42</definedName>
    <definedName name="xxWRS_1_55">WEO '[15]LINK'!$A$1:$A$42</definedName>
    <definedName name="xxWRS_1_56">WEO '[15]LINK'!$A$1:$A$42</definedName>
    <definedName name="xxWRS_1_57">WEO '[15]LINK'!$A$1:$A$42</definedName>
    <definedName name="xxWRS_1_61">WEO '[15]LINK'!$A$1:$A$42</definedName>
    <definedName name="xxWRS_1_63">WEO '[15]LINK'!$A$1:$A$42</definedName>
    <definedName name="xxWRS_1_64">WEO '[15]LINK'!$A$1:$A$42</definedName>
    <definedName name="xxWRS_1_65">WEO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<sst xmlns="http://schemas.openxmlformats.org/spreadsheetml/2006/main" count="55" uniqueCount="51">
  <si>
    <t xml:space="preserve"> EXECUŢIA BUGETULUI GENERAL CONSOLIDAT </t>
  </si>
  <si>
    <t xml:space="preserve">    </t>
  </si>
  <si>
    <t xml:space="preserve"> Realizări 1.01.-30.06.2015</t>
  </si>
  <si>
    <t>Realizări 1.01.-30.06.2016</t>
  </si>
  <si>
    <t xml:space="preserve"> Diferenţe    2016
   faţă de      2015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</si>
  <si>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</si>
  <si>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</si>
  <si>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</si>
  <si>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</si>
  <si>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</si>
  <si>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</si>
  <si>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</si>
  <si>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</si>
  <si>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</si>
  <si>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</si>
  <si>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</si>
  <si>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</si>
  <si>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</si>
  <si>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</si>
  <si>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</si>
  <si>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</si>
  <si>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</si>
  <si>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</si>
  <si>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</si>
  <si>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</si>
  <si>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</si>
  <si>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</si>
  <si>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</si>
  <si>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</si>
  <si>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</si>
  <si>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</si>
  <si>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</si>
  <si>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</si>
  <si>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</si>
  <si>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</si>
  <si>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</si>
  <si>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</si>
  <si>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</si>
  <si>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</si>
  <si>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</si>
  <si>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</si>
  <si>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</si>
  <si>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</si>
  <si>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</si>
  <si>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</si>
  <si>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</si>
  <si>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</si>
  <si>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</si>
  <si>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Operatiuni financiare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</si>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</sst>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  <numFmt numFmtId="168" formatCode="#,##0.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0" fontId="4" fillId="0" borderId="11" xfId="55" applyFont="1" applyFill="1" applyBorder="1" applyAlignment="1" quotePrefix="1">
      <alignment vertical="center" wrapText="1"/>
      <protection/>
    </xf>
    <xf numFmtId="164" fontId="5" fillId="34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0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 quotePrefix="1">
      <alignment vertic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horizontal="right" vertical="center"/>
      <protection locked="0"/>
    </xf>
    <xf numFmtId="49" fontId="4" fillId="35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55" applyNumberFormat="1" applyFont="1" applyFill="1" applyBorder="1" applyAlignment="1">
      <alignment horizontal="center"/>
      <protection/>
    </xf>
    <xf numFmtId="164" fontId="4" fillId="36" borderId="0" xfId="0" applyNumberFormat="1" applyFont="1" applyFill="1" applyBorder="1" applyAlignment="1" applyProtection="1">
      <alignment horizontal="left" vertical="center"/>
      <protection locked="0"/>
    </xf>
    <xf numFmtId="164" fontId="4" fillId="36" borderId="0" xfId="0" applyNumberFormat="1" applyFont="1" applyFill="1" applyBorder="1" applyAlignment="1" applyProtection="1">
      <alignment vertical="center"/>
      <protection locked="0"/>
    </xf>
    <xf numFmtId="164" fontId="4" fillId="36" borderId="0" xfId="0" applyNumberFormat="1" applyFont="1" applyFill="1" applyBorder="1" applyAlignment="1" applyProtection="1">
      <alignment vertical="center"/>
      <protection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5" fontId="9" fillId="0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5" fontId="10" fillId="0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 applyProtection="1">
      <alignment horizontal="left" wrapText="1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4" fontId="10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6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5" fontId="10" fillId="0" borderId="0" xfId="0" applyNumberFormat="1" applyFont="1" applyFill="1" applyBorder="1" applyAlignment="1" applyProtection="1">
      <alignment horizontal="right"/>
      <protection locked="0"/>
    </xf>
    <xf numFmtId="165" fontId="9" fillId="0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6" borderId="10" xfId="0" applyNumberFormat="1" applyFont="1" applyFill="1" applyBorder="1" applyAlignment="1" applyProtection="1">
      <alignment horizontal="left" vertical="center"/>
      <protection/>
    </xf>
    <xf numFmtId="164" fontId="4" fillId="36" borderId="10" xfId="0" applyNumberFormat="1" applyFont="1" applyFill="1" applyBorder="1" applyAlignment="1" applyProtection="1">
      <alignment/>
      <protection/>
    </xf>
    <xf numFmtId="4" fontId="4" fillId="36" borderId="10" xfId="0" applyNumberFormat="1" applyFont="1" applyFill="1" applyBorder="1" applyAlignment="1" applyProtection="1">
      <alignment/>
      <protection/>
    </xf>
    <xf numFmtId="164" fontId="2" fillId="36" borderId="10" xfId="0" applyNumberFormat="1" applyFont="1" applyFill="1" applyBorder="1" applyAlignment="1" applyProtection="1">
      <alignment/>
      <protection/>
    </xf>
    <xf numFmtId="164" fontId="4" fillId="36" borderId="10" xfId="0" applyNumberFormat="1" applyFont="1" applyFill="1" applyBorder="1" applyAlignment="1" applyProtection="1">
      <alignment/>
      <protection/>
    </xf>
    <xf numFmtId="165" fontId="4" fillId="36" borderId="10" xfId="58" applyNumberFormat="1" applyFont="1" applyFill="1" applyBorder="1" applyAlignment="1" applyProtection="1">
      <alignment/>
      <protection/>
    </xf>
    <xf numFmtId="165" fontId="9" fillId="36" borderId="1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164" fontId="2" fillId="33" borderId="0" xfId="0" applyNumberFormat="1" applyFont="1" applyFill="1" applyAlignment="1" applyProtection="1" quotePrefix="1">
      <alignment horizontal="left"/>
      <protection locked="0"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6" borderId="0" xfId="0" applyFont="1" applyFill="1" applyBorder="1" applyAlignment="1" quotePrefix="1">
      <alignment horizontal="center" wrapText="1"/>
    </xf>
    <xf numFmtId="0" fontId="5" fillId="36" borderId="0" xfId="0" applyFont="1" applyFill="1" applyBorder="1" applyAlignment="1">
      <alignment horizontal="center" wrapText="1"/>
    </xf>
    <xf numFmtId="0" fontId="4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65"/>
  <sheetViews>
    <sheetView showZeros="0" tabSelected="1" view="pageBreakPreview" zoomScale="75" zoomScaleNormal="75" zoomScaleSheetLayoutView="75" zoomScalePageLayoutView="0" workbookViewId="0" topLeftCell="A1">
      <selection activeCell="L56" sqref="L56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3" width="6.421875" style="5" hidden="1" customWidth="1"/>
    <col min="14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3" ht="6.75" customHeight="1">
      <c r="A3" s="104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4.2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9.5" customHeight="1" thickBot="1">
      <c r="A5" s="6"/>
      <c r="B5" s="7"/>
      <c r="C5" s="7"/>
      <c r="D5" s="7"/>
      <c r="E5" s="7"/>
      <c r="F5" s="7"/>
      <c r="G5" s="7"/>
      <c r="H5" s="7"/>
      <c r="I5" s="8"/>
      <c r="J5" s="8"/>
      <c r="K5" s="8"/>
      <c r="M5" s="9"/>
    </row>
    <row r="6" spans="1:11" ht="11.25" customHeight="1" hidden="1">
      <c r="A6" s="5" t="s">
        <v>1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3" ht="47.25" customHeight="1">
      <c r="A7" s="14"/>
      <c r="B7" s="106" t="s">
        <v>2</v>
      </c>
      <c r="C7" s="107"/>
      <c r="D7" s="107"/>
      <c r="E7" s="15"/>
      <c r="F7" s="16"/>
      <c r="G7" s="108" t="s">
        <v>3</v>
      </c>
      <c r="H7" s="109"/>
      <c r="I7" s="109"/>
      <c r="J7" s="17"/>
      <c r="K7" s="110" t="s">
        <v>4</v>
      </c>
      <c r="L7" s="106"/>
      <c r="M7" s="18"/>
    </row>
    <row r="8" spans="1:13" s="26" customFormat="1" ht="33" customHeight="1">
      <c r="A8" s="19"/>
      <c r="B8" s="20" t="s">
        <v>5</v>
      </c>
      <c r="C8" s="21" t="s">
        <v>6</v>
      </c>
      <c r="D8" s="21" t="s">
        <v>7</v>
      </c>
      <c r="E8" s="22"/>
      <c r="F8" s="22"/>
      <c r="G8" s="20" t="s">
        <v>5</v>
      </c>
      <c r="H8" s="21" t="s">
        <v>6</v>
      </c>
      <c r="I8" s="21" t="s">
        <v>7</v>
      </c>
      <c r="J8" s="22"/>
      <c r="K8" s="23" t="s">
        <v>5</v>
      </c>
      <c r="L8" s="24" t="s">
        <v>8</v>
      </c>
      <c r="M8" s="25"/>
    </row>
    <row r="9" spans="1:13" s="30" customFormat="1" ht="18.75" customHeight="1">
      <c r="A9" s="27"/>
      <c r="B9" s="27"/>
      <c r="C9" s="27"/>
      <c r="D9" s="27"/>
      <c r="E9" s="27"/>
      <c r="F9" s="27"/>
      <c r="G9" s="28"/>
      <c r="H9" s="28"/>
      <c r="I9" s="28"/>
      <c r="J9" s="28"/>
      <c r="K9" s="28"/>
      <c r="L9" s="29"/>
      <c r="M9" s="29"/>
    </row>
    <row r="10" spans="1:13" s="30" customFormat="1" ht="18" customHeight="1">
      <c r="A10" s="31" t="s">
        <v>9</v>
      </c>
      <c r="B10" s="32">
        <v>712832.3</v>
      </c>
      <c r="C10" s="32"/>
      <c r="D10" s="32"/>
      <c r="E10" s="32"/>
      <c r="F10" s="32"/>
      <c r="G10" s="32">
        <v>757031</v>
      </c>
      <c r="H10" s="32"/>
      <c r="I10" s="32"/>
      <c r="J10" s="32"/>
      <c r="K10" s="32"/>
      <c r="L10" s="33"/>
      <c r="M10" s="33"/>
    </row>
    <row r="11" spans="2:13" s="30" customFormat="1" ht="8.25" customHeight="1">
      <c r="B11" s="34"/>
      <c r="G11" s="36"/>
      <c r="H11" s="36"/>
      <c r="I11" s="36"/>
      <c r="J11" s="36"/>
      <c r="K11" s="36"/>
      <c r="L11" s="37"/>
      <c r="M11" s="37"/>
    </row>
    <row r="12" spans="1:13" s="36" customFormat="1" ht="35.25" customHeight="1">
      <c r="A12" s="38" t="s">
        <v>10</v>
      </c>
      <c r="B12" s="39">
        <f>B13+B30+B31+B33+B34++B37+B32+B35+B36</f>
        <v>110611.09294215002</v>
      </c>
      <c r="C12" s="40">
        <f aca="true" t="shared" si="0" ref="C12:C34">B12/$B$10*100</f>
        <v>15.517126951479332</v>
      </c>
      <c r="D12" s="40">
        <f aca="true" t="shared" si="1" ref="D12:D34">B12/B$12*100</f>
        <v>100</v>
      </c>
      <c r="E12" s="40"/>
      <c r="F12" s="40"/>
      <c r="G12" s="39">
        <f>G13+G30+G31+G33+G34+G37+G32+G35+G36</f>
        <v>108390.45941539334</v>
      </c>
      <c r="H12" s="40">
        <f>G12/$G$10*100</f>
        <v>14.317836312567561</v>
      </c>
      <c r="I12" s="40">
        <f aca="true" t="shared" si="2" ref="I12:I36">G12/G$12*100</f>
        <v>100</v>
      </c>
      <c r="J12" s="40"/>
      <c r="K12" s="40">
        <f aca="true" t="shared" si="3" ref="K12:K28">G12-B12</f>
        <v>-2220.6335267566756</v>
      </c>
      <c r="L12" s="41">
        <f aca="true" t="shared" si="4" ref="L12:L28">G12/B12-1</f>
        <v>-0.02007604723622136</v>
      </c>
      <c r="M12" s="41"/>
    </row>
    <row r="13" spans="1:13" s="47" customFormat="1" ht="24.75" customHeight="1">
      <c r="A13" s="42" t="s">
        <v>11</v>
      </c>
      <c r="B13" s="43">
        <f>B14+B27+B28</f>
        <v>105848.77897215</v>
      </c>
      <c r="C13" s="44">
        <f>B13/$B$10*100</f>
        <v>14.849043593023211</v>
      </c>
      <c r="D13" s="44">
        <f>B13/B$12*100</f>
        <v>95.69454216270088</v>
      </c>
      <c r="E13" s="44"/>
      <c r="F13" s="44"/>
      <c r="G13" s="43">
        <f>G14+G27+G28</f>
        <v>106647.59636106</v>
      </c>
      <c r="H13" s="44">
        <f>G13/$G$10*100</f>
        <v>14.087612840301123</v>
      </c>
      <c r="I13" s="44">
        <f t="shared" si="2"/>
        <v>98.39205123427513</v>
      </c>
      <c r="J13" s="44"/>
      <c r="K13" s="44">
        <f t="shared" si="3"/>
        <v>798.8173889099999</v>
      </c>
      <c r="L13" s="45">
        <f t="shared" si="4"/>
        <v>0.007546779440131157</v>
      </c>
      <c r="M13" s="46"/>
    </row>
    <row r="14" spans="1:13" s="47" customFormat="1" ht="25.5" customHeight="1">
      <c r="A14" s="48" t="s">
        <v>12</v>
      </c>
      <c r="B14" s="43">
        <f>B15+B19+B20+B25+B26</f>
        <v>69109.732561</v>
      </c>
      <c r="C14" s="44">
        <f>B14/$B$10*100</f>
        <v>9.695089933635161</v>
      </c>
      <c r="D14" s="44">
        <f t="shared" si="1"/>
        <v>62.47992920307245</v>
      </c>
      <c r="E14" s="44"/>
      <c r="F14" s="44"/>
      <c r="G14" s="43">
        <f>G15+G19+G20+G25+G26</f>
        <v>68743.759571</v>
      </c>
      <c r="H14" s="44">
        <f aca="true" t="shared" si="5" ref="H14:H36">G14/$G$10*100</f>
        <v>9.080706017455032</v>
      </c>
      <c r="I14" s="44">
        <f t="shared" si="2"/>
        <v>63.42233434729513</v>
      </c>
      <c r="J14" s="44"/>
      <c r="K14" s="44">
        <f t="shared" si="3"/>
        <v>-365.97298999999475</v>
      </c>
      <c r="L14" s="45">
        <f t="shared" si="4"/>
        <v>-0.005295534745080488</v>
      </c>
      <c r="M14" s="46"/>
    </row>
    <row r="15" spans="1:13" s="47" customFormat="1" ht="40.5" customHeight="1">
      <c r="A15" s="49" t="s">
        <v>13</v>
      </c>
      <c r="B15" s="43">
        <f>B16+B17+B18</f>
        <v>20609.936749999997</v>
      </c>
      <c r="C15" s="44">
        <f t="shared" si="0"/>
        <v>2.89127425202253</v>
      </c>
      <c r="D15" s="44">
        <f t="shared" si="1"/>
        <v>18.632793693467132</v>
      </c>
      <c r="E15" s="44"/>
      <c r="F15" s="44"/>
      <c r="G15" s="43">
        <f>G16+G17+G18</f>
        <v>21833.142082</v>
      </c>
      <c r="H15" s="44">
        <f t="shared" si="5"/>
        <v>2.884048616503155</v>
      </c>
      <c r="I15" s="44">
        <f t="shared" si="2"/>
        <v>20.143047828893426</v>
      </c>
      <c r="J15" s="44"/>
      <c r="K15" s="44">
        <f t="shared" si="3"/>
        <v>1223.2053320000014</v>
      </c>
      <c r="L15" s="45">
        <f t="shared" si="4"/>
        <v>0.059350271028852264</v>
      </c>
      <c r="M15" s="46"/>
    </row>
    <row r="16" spans="1:13" ht="25.5" customHeight="1">
      <c r="A16" s="50" t="s">
        <v>14</v>
      </c>
      <c r="B16" s="51">
        <v>6841.818466</v>
      </c>
      <c r="C16" s="51">
        <f t="shared" si="0"/>
        <v>0.9598075825127452</v>
      </c>
      <c r="D16" s="51">
        <f t="shared" si="1"/>
        <v>6.185472256004463</v>
      </c>
      <c r="E16" s="51"/>
      <c r="F16" s="51"/>
      <c r="G16" s="51">
        <v>7695.4169999999995</v>
      </c>
      <c r="H16" s="51">
        <f t="shared" si="5"/>
        <v>1.0165260075214886</v>
      </c>
      <c r="I16" s="51">
        <f t="shared" si="2"/>
        <v>7.099718039304773</v>
      </c>
      <c r="J16" s="51"/>
      <c r="K16" s="51">
        <f t="shared" si="3"/>
        <v>853.5985339999997</v>
      </c>
      <c r="L16" s="52">
        <f t="shared" si="4"/>
        <v>0.12476193840013527</v>
      </c>
      <c r="M16" s="53"/>
    </row>
    <row r="17" spans="1:13" ht="18" customHeight="1">
      <c r="A17" s="50" t="s">
        <v>15</v>
      </c>
      <c r="B17" s="51">
        <v>13039.881269</v>
      </c>
      <c r="C17" s="51">
        <f t="shared" si="0"/>
        <v>1.8293056121334565</v>
      </c>
      <c r="D17" s="51">
        <f t="shared" si="1"/>
        <v>11.788945323793069</v>
      </c>
      <c r="E17" s="51"/>
      <c r="F17" s="51"/>
      <c r="G17" s="51">
        <v>13339.392081999998</v>
      </c>
      <c r="H17" s="51">
        <f t="shared" si="5"/>
        <v>1.7620668218342443</v>
      </c>
      <c r="I17" s="51">
        <f t="shared" si="2"/>
        <v>12.306795407959651</v>
      </c>
      <c r="J17" s="51"/>
      <c r="K17" s="51">
        <f t="shared" si="3"/>
        <v>299.51081299999896</v>
      </c>
      <c r="L17" s="52">
        <f t="shared" si="4"/>
        <v>0.022968829763199805</v>
      </c>
      <c r="M17" s="53"/>
    </row>
    <row r="18" spans="1:13" ht="36.75" customHeight="1">
      <c r="A18" s="54" t="s">
        <v>16</v>
      </c>
      <c r="B18" s="51">
        <v>728.237015</v>
      </c>
      <c r="C18" s="51">
        <f t="shared" si="0"/>
        <v>0.10216105737632819</v>
      </c>
      <c r="D18" s="51">
        <f t="shared" si="1"/>
        <v>0.6583761136696031</v>
      </c>
      <c r="E18" s="51"/>
      <c r="F18" s="51"/>
      <c r="G18" s="51">
        <v>798.333</v>
      </c>
      <c r="H18" s="51">
        <f t="shared" si="5"/>
        <v>0.10545578714742196</v>
      </c>
      <c r="I18" s="51">
        <f t="shared" si="2"/>
        <v>0.7365343816290003</v>
      </c>
      <c r="J18" s="51"/>
      <c r="K18" s="51">
        <f t="shared" si="3"/>
        <v>70.09598499999993</v>
      </c>
      <c r="L18" s="52">
        <f t="shared" si="4"/>
        <v>0.09625435614529976</v>
      </c>
      <c r="M18" s="53"/>
    </row>
    <row r="19" spans="1:13" ht="24" customHeight="1">
      <c r="A19" s="49" t="s">
        <v>17</v>
      </c>
      <c r="B19" s="44">
        <v>3554.182199</v>
      </c>
      <c r="C19" s="44">
        <f t="shared" si="0"/>
        <v>0.49860004926824997</v>
      </c>
      <c r="D19" s="44">
        <f t="shared" si="1"/>
        <v>3.2132240125851115</v>
      </c>
      <c r="E19" s="44"/>
      <c r="F19" s="44"/>
      <c r="G19" s="44">
        <v>3776.7850000000003</v>
      </c>
      <c r="H19" s="44">
        <f t="shared" si="5"/>
        <v>0.4988943649599555</v>
      </c>
      <c r="I19" s="44">
        <f t="shared" si="2"/>
        <v>3.4844256776566724</v>
      </c>
      <c r="J19" s="44"/>
      <c r="K19" s="44">
        <f t="shared" si="3"/>
        <v>222.60280100000045</v>
      </c>
      <c r="L19" s="45">
        <f t="shared" si="4"/>
        <v>0.06263122950270583</v>
      </c>
      <c r="M19" s="46"/>
    </row>
    <row r="20" spans="1:13" ht="23.25" customHeight="1">
      <c r="A20" s="55" t="s">
        <v>18</v>
      </c>
      <c r="B20" s="43">
        <f>B21+B22+B23+B24</f>
        <v>44353.587688</v>
      </c>
      <c r="C20" s="44">
        <f t="shared" si="0"/>
        <v>6.222163009167795</v>
      </c>
      <c r="D20" s="44">
        <f t="shared" si="1"/>
        <v>40.098679534065425</v>
      </c>
      <c r="E20" s="44"/>
      <c r="F20" s="44"/>
      <c r="G20" s="43">
        <f>G21+G22+G23+G24</f>
        <v>42203.726489</v>
      </c>
      <c r="H20" s="44">
        <f t="shared" si="5"/>
        <v>5.57490069614058</v>
      </c>
      <c r="I20" s="44">
        <f t="shared" si="2"/>
        <v>38.93675395106438</v>
      </c>
      <c r="J20" s="44"/>
      <c r="K20" s="44">
        <f t="shared" si="3"/>
        <v>-2149.861198999999</v>
      </c>
      <c r="L20" s="45">
        <f t="shared" si="4"/>
        <v>-0.048470965057504256</v>
      </c>
      <c r="M20" s="46"/>
    </row>
    <row r="21" spans="1:13" ht="20.25" customHeight="1">
      <c r="A21" s="50" t="s">
        <v>19</v>
      </c>
      <c r="B21" s="35">
        <v>29181.068</v>
      </c>
      <c r="C21" s="51">
        <f t="shared" si="0"/>
        <v>4.093679256677903</v>
      </c>
      <c r="D21" s="51">
        <f t="shared" si="1"/>
        <v>26.381683087845264</v>
      </c>
      <c r="E21" s="51"/>
      <c r="F21" s="51"/>
      <c r="G21" s="51">
        <v>26414.142</v>
      </c>
      <c r="H21" s="51">
        <f t="shared" si="5"/>
        <v>3.489175740491473</v>
      </c>
      <c r="I21" s="51">
        <f t="shared" si="2"/>
        <v>24.36943448940556</v>
      </c>
      <c r="J21" s="51"/>
      <c r="K21" s="51">
        <f t="shared" si="3"/>
        <v>-2766.9259999999995</v>
      </c>
      <c r="L21" s="52">
        <f t="shared" si="4"/>
        <v>-0.09481921634944956</v>
      </c>
      <c r="M21" s="53"/>
    </row>
    <row r="22" spans="1:13" ht="18" customHeight="1">
      <c r="A22" s="50" t="s">
        <v>20</v>
      </c>
      <c r="B22" s="35">
        <v>12003.269216</v>
      </c>
      <c r="C22" s="51">
        <f t="shared" si="0"/>
        <v>1.6838840237738948</v>
      </c>
      <c r="D22" s="51">
        <f t="shared" si="1"/>
        <v>10.851777065685221</v>
      </c>
      <c r="E22" s="51"/>
      <c r="F22" s="51"/>
      <c r="G22" s="51">
        <v>12928.418238</v>
      </c>
      <c r="H22" s="51">
        <f t="shared" si="5"/>
        <v>1.707779237309965</v>
      </c>
      <c r="I22" s="51">
        <f t="shared" si="2"/>
        <v>11.927634874628032</v>
      </c>
      <c r="J22" s="51"/>
      <c r="K22" s="51">
        <f t="shared" si="3"/>
        <v>925.1490219999996</v>
      </c>
      <c r="L22" s="52">
        <f t="shared" si="4"/>
        <v>0.07707475399841934</v>
      </c>
      <c r="M22" s="53"/>
    </row>
    <row r="23" spans="1:13" s="57" customFormat="1" ht="30" customHeight="1">
      <c r="A23" s="56" t="s">
        <v>21</v>
      </c>
      <c r="B23" s="35">
        <v>1591.330327</v>
      </c>
      <c r="C23" s="51">
        <f t="shared" si="0"/>
        <v>0.22324049106641208</v>
      </c>
      <c r="D23" s="51">
        <f t="shared" si="1"/>
        <v>1.4386715515344117</v>
      </c>
      <c r="E23" s="51"/>
      <c r="F23" s="51"/>
      <c r="G23" s="51">
        <v>1039.1081920000001</v>
      </c>
      <c r="H23" s="51">
        <f t="shared" si="5"/>
        <v>0.13726098297163525</v>
      </c>
      <c r="I23" s="51">
        <f t="shared" si="2"/>
        <v>0.9586712683057681</v>
      </c>
      <c r="J23" s="51"/>
      <c r="K23" s="51">
        <f t="shared" si="3"/>
        <v>-552.2221349999998</v>
      </c>
      <c r="L23" s="52">
        <f t="shared" si="4"/>
        <v>-0.34701917359990075</v>
      </c>
      <c r="M23" s="53"/>
    </row>
    <row r="24" spans="1:13" ht="52.5" customHeight="1">
      <c r="A24" s="56" t="s">
        <v>22</v>
      </c>
      <c r="B24" s="35">
        <v>1577.9201449999998</v>
      </c>
      <c r="C24" s="51">
        <f t="shared" si="0"/>
        <v>0.22135923764958457</v>
      </c>
      <c r="D24" s="51">
        <f t="shared" si="1"/>
        <v>1.4265478290005302</v>
      </c>
      <c r="E24" s="51"/>
      <c r="F24" s="51"/>
      <c r="G24" s="51">
        <v>1822.058059</v>
      </c>
      <c r="H24" s="51">
        <f t="shared" si="5"/>
        <v>0.24068473536750806</v>
      </c>
      <c r="I24" s="51">
        <f t="shared" si="2"/>
        <v>1.6810133187250202</v>
      </c>
      <c r="J24" s="51"/>
      <c r="K24" s="51">
        <f t="shared" si="3"/>
        <v>244.13791400000014</v>
      </c>
      <c r="L24" s="52">
        <f t="shared" si="4"/>
        <v>0.15472133667448684</v>
      </c>
      <c r="M24" s="53"/>
    </row>
    <row r="25" spans="1:13" s="47" customFormat="1" ht="35.25" customHeight="1">
      <c r="A25" s="55" t="s">
        <v>23</v>
      </c>
      <c r="B25" s="58">
        <v>353.453414</v>
      </c>
      <c r="C25" s="44">
        <f t="shared" si="0"/>
        <v>0.04958437124692582</v>
      </c>
      <c r="D25" s="44">
        <f t="shared" si="1"/>
        <v>0.31954608222238373</v>
      </c>
      <c r="E25" s="44"/>
      <c r="F25" s="44"/>
      <c r="G25" s="44">
        <v>469.255</v>
      </c>
      <c r="H25" s="44">
        <f t="shared" si="5"/>
        <v>0.06198623306046912</v>
      </c>
      <c r="I25" s="44">
        <f t="shared" si="2"/>
        <v>0.4329301698054779</v>
      </c>
      <c r="J25" s="44"/>
      <c r="K25" s="44">
        <f t="shared" si="3"/>
        <v>115.80158599999999</v>
      </c>
      <c r="L25" s="45">
        <f t="shared" si="4"/>
        <v>0.32762899271359136</v>
      </c>
      <c r="M25" s="46"/>
    </row>
    <row r="26" spans="1:13" s="47" customFormat="1" ht="17.25" customHeight="1">
      <c r="A26" s="59" t="s">
        <v>24</v>
      </c>
      <c r="B26" s="58">
        <v>238.57250999999997</v>
      </c>
      <c r="C26" s="44">
        <f t="shared" si="0"/>
        <v>0.03346825192966143</v>
      </c>
      <c r="D26" s="44">
        <f t="shared" si="1"/>
        <v>0.21568588073239112</v>
      </c>
      <c r="E26" s="44"/>
      <c r="F26" s="44"/>
      <c r="G26" s="44">
        <v>460.851</v>
      </c>
      <c r="H26" s="44">
        <f t="shared" si="5"/>
        <v>0.06087610679087119</v>
      </c>
      <c r="I26" s="44">
        <f t="shared" si="2"/>
        <v>0.42517671987517297</v>
      </c>
      <c r="J26" s="44"/>
      <c r="K26" s="44">
        <f t="shared" si="3"/>
        <v>222.27849000000003</v>
      </c>
      <c r="L26" s="45">
        <f t="shared" si="4"/>
        <v>0.9317020221650854</v>
      </c>
      <c r="M26" s="46"/>
    </row>
    <row r="27" spans="1:13" s="47" customFormat="1" ht="18" customHeight="1">
      <c r="A27" s="60" t="s">
        <v>25</v>
      </c>
      <c r="B27" s="58">
        <v>27706.993281</v>
      </c>
      <c r="C27" s="44">
        <f t="shared" si="0"/>
        <v>3.8868880213480783</v>
      </c>
      <c r="D27" s="44">
        <f t="shared" si="1"/>
        <v>25.049018632779312</v>
      </c>
      <c r="E27" s="44"/>
      <c r="F27" s="44"/>
      <c r="G27" s="44">
        <v>29464.681649000006</v>
      </c>
      <c r="H27" s="44">
        <f t="shared" si="5"/>
        <v>3.8921367353516576</v>
      </c>
      <c r="I27" s="44">
        <f t="shared" si="2"/>
        <v>27.18383316014943</v>
      </c>
      <c r="J27" s="44"/>
      <c r="K27" s="44">
        <f t="shared" si="3"/>
        <v>1757.6883680000064</v>
      </c>
      <c r="L27" s="45">
        <f t="shared" si="4"/>
        <v>0.06343843773208468</v>
      </c>
      <c r="M27" s="46"/>
    </row>
    <row r="28" spans="1:13" s="47" customFormat="1" ht="18.75" customHeight="1">
      <c r="A28" s="62" t="s">
        <v>26</v>
      </c>
      <c r="B28" s="58">
        <v>9032.053130150001</v>
      </c>
      <c r="C28" s="44">
        <f t="shared" si="0"/>
        <v>1.267065638039971</v>
      </c>
      <c r="D28" s="44">
        <f t="shared" si="1"/>
        <v>8.165594326849114</v>
      </c>
      <c r="E28" s="44"/>
      <c r="F28" s="44"/>
      <c r="G28" s="44">
        <v>8439.155141059999</v>
      </c>
      <c r="H28" s="44">
        <f t="shared" si="5"/>
        <v>1.1147700874944353</v>
      </c>
      <c r="I28" s="44">
        <f t="shared" si="2"/>
        <v>7.785883726830566</v>
      </c>
      <c r="J28" s="44"/>
      <c r="K28" s="44">
        <f t="shared" si="3"/>
        <v>-592.8979890900027</v>
      </c>
      <c r="L28" s="45">
        <f t="shared" si="4"/>
        <v>-0.06564376676559214</v>
      </c>
      <c r="M28" s="46"/>
    </row>
    <row r="29" spans="1:13" s="47" customFormat="1" ht="1.5" customHeight="1" hidden="1">
      <c r="A29" s="63"/>
      <c r="B29" s="58"/>
      <c r="C29" s="44"/>
      <c r="D29" s="44"/>
      <c r="E29" s="44"/>
      <c r="F29" s="44"/>
      <c r="G29" s="44"/>
      <c r="H29" s="44"/>
      <c r="I29" s="44"/>
      <c r="J29" s="44"/>
      <c r="K29" s="44"/>
      <c r="L29" s="45"/>
      <c r="M29" s="46"/>
    </row>
    <row r="30" spans="1:13" s="47" customFormat="1" ht="19.5" customHeight="1">
      <c r="A30" s="64" t="s">
        <v>27</v>
      </c>
      <c r="B30" s="58">
        <v>448.48791099999994</v>
      </c>
      <c r="C30" s="44">
        <f t="shared" si="0"/>
        <v>0.06291632842675618</v>
      </c>
      <c r="D30" s="44">
        <f t="shared" si="1"/>
        <v>0.4054637731810142</v>
      </c>
      <c r="E30" s="44"/>
      <c r="F30" s="44"/>
      <c r="G30" s="44">
        <v>347.024879</v>
      </c>
      <c r="H30" s="44">
        <f t="shared" si="5"/>
        <v>0.04584024683269245</v>
      </c>
      <c r="I30" s="44">
        <f t="shared" si="2"/>
        <v>0.32016183054457686</v>
      </c>
      <c r="J30" s="44"/>
      <c r="K30" s="44">
        <f>G30-B30</f>
        <v>-101.46303199999994</v>
      </c>
      <c r="L30" s="45">
        <f>G30/B30-1</f>
        <v>-0.22623359406447852</v>
      </c>
      <c r="M30" s="46"/>
    </row>
    <row r="31" spans="1:13" s="47" customFormat="1" ht="18" customHeight="1">
      <c r="A31" s="64" t="s">
        <v>28</v>
      </c>
      <c r="B31" s="58">
        <v>3.249023999999999</v>
      </c>
      <c r="C31" s="44">
        <f t="shared" si="0"/>
        <v>0.0004557907939917985</v>
      </c>
      <c r="D31" s="44">
        <f t="shared" si="1"/>
        <v>0.0029373401108144276</v>
      </c>
      <c r="E31" s="44"/>
      <c r="F31" s="44"/>
      <c r="G31" s="44">
        <v>0</v>
      </c>
      <c r="H31" s="44">
        <f t="shared" si="5"/>
        <v>0</v>
      </c>
      <c r="I31" s="44">
        <f t="shared" si="2"/>
        <v>0</v>
      </c>
      <c r="J31" s="44"/>
      <c r="K31" s="44">
        <f>G31-B31</f>
        <v>-3.249023999999999</v>
      </c>
      <c r="L31" s="45"/>
      <c r="M31" s="46"/>
    </row>
    <row r="32" spans="1:13" s="47" customFormat="1" ht="30" customHeight="1">
      <c r="A32" s="65" t="s">
        <v>29</v>
      </c>
      <c r="B32" s="58">
        <v>3998.5839549999996</v>
      </c>
      <c r="C32" s="44">
        <f t="shared" si="0"/>
        <v>0.5609431496019469</v>
      </c>
      <c r="D32" s="44">
        <f t="shared" si="1"/>
        <v>3.614993621924768</v>
      </c>
      <c r="E32" s="44"/>
      <c r="F32" s="44"/>
      <c r="G32" s="44">
        <v>477.08567733333336</v>
      </c>
      <c r="H32" s="44">
        <f t="shared" si="5"/>
        <v>0.06302062627994538</v>
      </c>
      <c r="I32" s="44">
        <f t="shared" si="2"/>
        <v>0.4401546777331759</v>
      </c>
      <c r="J32" s="44"/>
      <c r="K32" s="44">
        <f>G32-B32</f>
        <v>-3521.498277666666</v>
      </c>
      <c r="L32" s="45">
        <f>G32/B32-1</f>
        <v>-0.8806863422895586</v>
      </c>
      <c r="M32" s="46"/>
    </row>
    <row r="33" spans="1:13" s="47" customFormat="1" ht="16.5" customHeight="1" hidden="1">
      <c r="A33" s="66"/>
      <c r="B33" s="58"/>
      <c r="C33" s="44"/>
      <c r="D33" s="44"/>
      <c r="E33" s="44"/>
      <c r="F33" s="44"/>
      <c r="G33" s="44"/>
      <c r="H33" s="44"/>
      <c r="I33" s="44"/>
      <c r="J33" s="44"/>
      <c r="K33" s="44"/>
      <c r="L33" s="45"/>
      <c r="M33" s="46"/>
    </row>
    <row r="34" spans="1:13" ht="15" customHeight="1">
      <c r="A34" s="66" t="s">
        <v>30</v>
      </c>
      <c r="B34" s="58">
        <v>-97.948419</v>
      </c>
      <c r="C34" s="67">
        <f t="shared" si="0"/>
        <v>-0.013740738038946888</v>
      </c>
      <c r="D34" s="67">
        <f t="shared" si="1"/>
        <v>-0.08855207592174083</v>
      </c>
      <c r="E34" s="67"/>
      <c r="F34" s="67"/>
      <c r="G34" s="67">
        <v>161.963</v>
      </c>
      <c r="H34" s="67">
        <f t="shared" si="5"/>
        <v>0.021394500357316937</v>
      </c>
      <c r="I34" s="67">
        <f t="shared" si="2"/>
        <v>0.14942551297738885</v>
      </c>
      <c r="J34" s="67"/>
      <c r="K34" s="67">
        <f>G34-B34</f>
        <v>259.911419</v>
      </c>
      <c r="L34" s="45">
        <f>G34/B34-1</f>
        <v>-2.65355399968222</v>
      </c>
      <c r="M34" s="68"/>
    </row>
    <row r="35" spans="1:13" ht="48" customHeight="1">
      <c r="A35" s="69" t="s">
        <v>31</v>
      </c>
      <c r="B35" s="58">
        <v>4.141499</v>
      </c>
      <c r="C35" s="43"/>
      <c r="D35" s="43"/>
      <c r="E35" s="43"/>
      <c r="F35" s="44"/>
      <c r="G35" s="58">
        <v>76.712697</v>
      </c>
      <c r="H35" s="58">
        <f t="shared" si="5"/>
        <v>0.01013336270245208</v>
      </c>
      <c r="I35" s="58">
        <f t="shared" si="2"/>
        <v>0.0707743997153918</v>
      </c>
      <c r="J35" s="58"/>
      <c r="K35" s="58">
        <f>G35-B35</f>
        <v>72.57119800000001</v>
      </c>
      <c r="L35" s="45">
        <f>G35/B35-1</f>
        <v>17.52293022405656</v>
      </c>
      <c r="M35" s="70"/>
    </row>
    <row r="36" spans="1:13" ht="48" customHeight="1">
      <c r="A36" s="69" t="s">
        <v>32</v>
      </c>
      <c r="B36" s="58">
        <v>405.8</v>
      </c>
      <c r="C36" s="43"/>
      <c r="D36" s="58"/>
      <c r="E36" s="58"/>
      <c r="F36" s="58"/>
      <c r="G36" s="58">
        <v>680.0768009999999</v>
      </c>
      <c r="H36" s="58">
        <f t="shared" si="5"/>
        <v>0.08983473609403049</v>
      </c>
      <c r="I36" s="58">
        <f t="shared" si="2"/>
        <v>0.6274323447543365</v>
      </c>
      <c r="J36" s="58"/>
      <c r="K36" s="58">
        <f>G36-B36</f>
        <v>274.2768009999999</v>
      </c>
      <c r="L36" s="45">
        <f>G36/B36-1</f>
        <v>0.6758915746673235</v>
      </c>
      <c r="M36" s="70"/>
    </row>
    <row r="37" spans="1:13" ht="10.5" customHeight="1">
      <c r="A37" s="71"/>
      <c r="B37" s="43"/>
      <c r="C37" s="43"/>
      <c r="D37" s="43"/>
      <c r="E37" s="43"/>
      <c r="F37" s="44"/>
      <c r="G37" s="61"/>
      <c r="H37" s="44"/>
      <c r="I37" s="44"/>
      <c r="J37" s="44"/>
      <c r="K37" s="44"/>
      <c r="L37" s="70"/>
      <c r="M37" s="70"/>
    </row>
    <row r="38" spans="1:13" s="47" customFormat="1" ht="33" customHeight="1">
      <c r="A38" s="38" t="s">
        <v>33</v>
      </c>
      <c r="B38" s="72">
        <f>B39+B52+B53+B54+B55</f>
        <v>106414.46395014999</v>
      </c>
      <c r="C38" s="40">
        <f aca="true" t="shared" si="6" ref="C38:C56">B38/$B$10*100</f>
        <v>14.928400964736024</v>
      </c>
      <c r="D38" s="40">
        <f aca="true" t="shared" si="7" ref="D38:D54">B38/B$38*100</f>
        <v>100</v>
      </c>
      <c r="E38" s="40"/>
      <c r="F38" s="40"/>
      <c r="G38" s="72">
        <f>G39+G52+G53+G54+G55</f>
        <v>112245.31106178333</v>
      </c>
      <c r="H38" s="40">
        <f aca="true" t="shared" si="8" ref="H38:H54">G38/$G$10*100</f>
        <v>14.827042890156852</v>
      </c>
      <c r="I38" s="40">
        <f aca="true" t="shared" si="9" ref="I38:I54">G38/G$38*100</f>
        <v>100</v>
      </c>
      <c r="J38" s="40"/>
      <c r="K38" s="40">
        <f aca="true" t="shared" si="10" ref="K38:K54">G38-B38</f>
        <v>5830.8471116333385</v>
      </c>
      <c r="L38" s="41">
        <f aca="true" t="shared" si="11" ref="L38:L52">G38/B38-1</f>
        <v>0.054793746030284085</v>
      </c>
      <c r="M38" s="41"/>
    </row>
    <row r="39" spans="1:13" s="47" customFormat="1" ht="19.5" customHeight="1">
      <c r="A39" s="73" t="s">
        <v>34</v>
      </c>
      <c r="B39" s="61">
        <f>B40+B41+B42+B43+B44+B51</f>
        <v>103278.66239515</v>
      </c>
      <c r="C39" s="44">
        <f t="shared" si="6"/>
        <v>14.488493632394322</v>
      </c>
      <c r="D39" s="44">
        <f t="shared" si="7"/>
        <v>97.05321867103613</v>
      </c>
      <c r="E39" s="44"/>
      <c r="F39" s="44"/>
      <c r="G39" s="61">
        <f>G40+G41+G42+G43+G44+G51</f>
        <v>107211.76337426</v>
      </c>
      <c r="H39" s="44">
        <f t="shared" si="8"/>
        <v>14.162136474498402</v>
      </c>
      <c r="I39" s="44">
        <f t="shared" si="9"/>
        <v>95.51558310996822</v>
      </c>
      <c r="J39" s="44"/>
      <c r="K39" s="44">
        <f t="shared" si="10"/>
        <v>3933.1009791100078</v>
      </c>
      <c r="L39" s="45">
        <f t="shared" si="11"/>
        <v>0.03808241594049444</v>
      </c>
      <c r="M39" s="46"/>
    </row>
    <row r="40" spans="1:13" ht="19.5" customHeight="1">
      <c r="A40" s="74" t="s">
        <v>35</v>
      </c>
      <c r="B40" s="67">
        <v>25123.600043000002</v>
      </c>
      <c r="C40" s="67">
        <f t="shared" si="6"/>
        <v>3.524475538355936</v>
      </c>
      <c r="D40" s="67">
        <f t="shared" si="7"/>
        <v>23.60919663587197</v>
      </c>
      <c r="E40" s="67"/>
      <c r="F40" s="67"/>
      <c r="G40" s="75">
        <v>27815.91543</v>
      </c>
      <c r="H40" s="67">
        <f t="shared" si="8"/>
        <v>3.6743429833124406</v>
      </c>
      <c r="I40" s="67">
        <f t="shared" si="9"/>
        <v>24.781360724003207</v>
      </c>
      <c r="J40" s="67"/>
      <c r="K40" s="67">
        <f t="shared" si="10"/>
        <v>2692.3153869999987</v>
      </c>
      <c r="L40" s="76">
        <f t="shared" si="11"/>
        <v>0.10716280240061127</v>
      </c>
      <c r="M40" s="77"/>
    </row>
    <row r="41" spans="1:13" ht="17.25" customHeight="1">
      <c r="A41" s="74" t="s">
        <v>36</v>
      </c>
      <c r="B41" s="67">
        <v>17126.911955000003</v>
      </c>
      <c r="C41" s="67">
        <f t="shared" si="6"/>
        <v>2.4026565511972455</v>
      </c>
      <c r="D41" s="67">
        <f t="shared" si="7"/>
        <v>16.094533881242995</v>
      </c>
      <c r="E41" s="67"/>
      <c r="F41" s="67"/>
      <c r="G41" s="75">
        <v>17390.648693333333</v>
      </c>
      <c r="H41" s="67">
        <f t="shared" si="8"/>
        <v>2.2972175106875854</v>
      </c>
      <c r="I41" s="67">
        <f t="shared" si="9"/>
        <v>15.49342999616347</v>
      </c>
      <c r="J41" s="67"/>
      <c r="K41" s="67">
        <f t="shared" si="10"/>
        <v>263.7367383333294</v>
      </c>
      <c r="L41" s="76">
        <f t="shared" si="11"/>
        <v>0.015398966201629616</v>
      </c>
      <c r="M41" s="77"/>
    </row>
    <row r="42" spans="1:13" ht="19.5" customHeight="1">
      <c r="A42" s="74" t="s">
        <v>37</v>
      </c>
      <c r="B42" s="67">
        <v>5768.41919415</v>
      </c>
      <c r="C42" s="67">
        <f t="shared" si="6"/>
        <v>0.809225282601532</v>
      </c>
      <c r="D42" s="67">
        <f t="shared" si="7"/>
        <v>5.420709723118302</v>
      </c>
      <c r="E42" s="67"/>
      <c r="F42" s="67"/>
      <c r="G42" s="75">
        <v>6318.087125459999</v>
      </c>
      <c r="H42" s="67">
        <f t="shared" si="8"/>
        <v>0.8345876358378981</v>
      </c>
      <c r="I42" s="67">
        <f t="shared" si="9"/>
        <v>5.628820541093539</v>
      </c>
      <c r="J42" s="67"/>
      <c r="K42" s="67">
        <f t="shared" si="10"/>
        <v>549.6679313099985</v>
      </c>
      <c r="L42" s="76">
        <f t="shared" si="11"/>
        <v>0.0952891793764643</v>
      </c>
      <c r="M42" s="77"/>
    </row>
    <row r="43" spans="1:13" ht="19.5" customHeight="1">
      <c r="A43" s="74" t="s">
        <v>38</v>
      </c>
      <c r="B43" s="67">
        <v>3202.187368</v>
      </c>
      <c r="C43" s="67">
        <f t="shared" si="6"/>
        <v>0.44922029599388236</v>
      </c>
      <c r="D43" s="67">
        <f t="shared" si="7"/>
        <v>3.0091655298851756</v>
      </c>
      <c r="E43" s="67"/>
      <c r="F43" s="67"/>
      <c r="G43" s="75">
        <v>2671.0081370000003</v>
      </c>
      <c r="H43" s="67">
        <f t="shared" si="8"/>
        <v>0.3528267847683913</v>
      </c>
      <c r="I43" s="67">
        <f t="shared" si="9"/>
        <v>2.3796166732789343</v>
      </c>
      <c r="J43" s="67"/>
      <c r="K43" s="67">
        <f t="shared" si="10"/>
        <v>-531.1792309999996</v>
      </c>
      <c r="L43" s="76">
        <f t="shared" si="11"/>
        <v>-0.1658801219154643</v>
      </c>
      <c r="M43" s="77"/>
    </row>
    <row r="44" spans="1:13" s="47" customFormat="1" ht="19.5" customHeight="1">
      <c r="A44" s="74" t="s">
        <v>39</v>
      </c>
      <c r="B44" s="75">
        <f>B45+B46+B47+B48+B50+B49</f>
        <v>51893.648521</v>
      </c>
      <c r="C44" s="67">
        <f t="shared" si="6"/>
        <v>7.279923836363757</v>
      </c>
      <c r="D44" s="67">
        <f t="shared" si="7"/>
        <v>48.765596888511</v>
      </c>
      <c r="E44" s="67"/>
      <c r="F44" s="67"/>
      <c r="G44" s="75">
        <f>G45+G46+G47+G48+G50+G49</f>
        <v>52879.424428466664</v>
      </c>
      <c r="H44" s="67">
        <f t="shared" si="8"/>
        <v>6.985106875209425</v>
      </c>
      <c r="I44" s="67">
        <f t="shared" si="9"/>
        <v>47.11058656103699</v>
      </c>
      <c r="J44" s="67"/>
      <c r="K44" s="67">
        <f t="shared" si="10"/>
        <v>985.775907466661</v>
      </c>
      <c r="L44" s="76">
        <f t="shared" si="11"/>
        <v>0.018996080167069884</v>
      </c>
      <c r="M44" s="78"/>
    </row>
    <row r="45" spans="1:13" ht="31.5" customHeight="1">
      <c r="A45" s="79" t="s">
        <v>40</v>
      </c>
      <c r="B45" s="51">
        <v>450.8568200000009</v>
      </c>
      <c r="C45" s="51">
        <f t="shared" si="6"/>
        <v>0.06324865189189671</v>
      </c>
      <c r="D45" s="51">
        <f>B45/B$38*100</f>
        <v>0.4236800179825229</v>
      </c>
      <c r="E45" s="51"/>
      <c r="F45" s="51"/>
      <c r="G45" s="80">
        <v>473.8420479999986</v>
      </c>
      <c r="H45" s="51">
        <f t="shared" si="8"/>
        <v>0.0625921591057696</v>
      </c>
      <c r="I45" s="51">
        <f t="shared" si="9"/>
        <v>0.42214863455559504</v>
      </c>
      <c r="J45" s="51"/>
      <c r="K45" s="51">
        <f t="shared" si="10"/>
        <v>22.985227999997733</v>
      </c>
      <c r="L45" s="52">
        <f t="shared" si="11"/>
        <v>0.05098121394725208</v>
      </c>
      <c r="M45" s="77"/>
    </row>
    <row r="46" spans="1:13" ht="15.75" customHeight="1">
      <c r="A46" s="81" t="s">
        <v>41</v>
      </c>
      <c r="B46" s="51">
        <v>6057.526573</v>
      </c>
      <c r="C46" s="82">
        <f t="shared" si="6"/>
        <v>0.849782841349922</v>
      </c>
      <c r="D46" s="82">
        <f t="shared" si="7"/>
        <v>5.692390252360484</v>
      </c>
      <c r="E46" s="82"/>
      <c r="F46" s="82"/>
      <c r="G46" s="83">
        <v>4724.447993466667</v>
      </c>
      <c r="H46" s="82">
        <f t="shared" si="8"/>
        <v>0.6240758956326315</v>
      </c>
      <c r="I46" s="82">
        <f t="shared" si="9"/>
        <v>4.209038176094664</v>
      </c>
      <c r="J46" s="82"/>
      <c r="K46" s="82">
        <f t="shared" si="10"/>
        <v>-1333.0785795333331</v>
      </c>
      <c r="L46" s="84">
        <f t="shared" si="11"/>
        <v>-0.22006978648269038</v>
      </c>
      <c r="M46" s="77"/>
    </row>
    <row r="47" spans="1:13" ht="33" customHeight="1">
      <c r="A47" s="79" t="s">
        <v>42</v>
      </c>
      <c r="B47" s="51">
        <v>5789.252892</v>
      </c>
      <c r="C47" s="51">
        <f t="shared" si="6"/>
        <v>0.8121479472801667</v>
      </c>
      <c r="D47" s="51">
        <f t="shared" si="7"/>
        <v>5.440287604805287</v>
      </c>
      <c r="E47" s="44"/>
      <c r="F47" s="44"/>
      <c r="G47" s="80">
        <v>4806.038460000001</v>
      </c>
      <c r="H47" s="51">
        <f t="shared" si="8"/>
        <v>0.6348535872375108</v>
      </c>
      <c r="I47" s="51">
        <f t="shared" si="9"/>
        <v>4.281727596936862</v>
      </c>
      <c r="J47" s="51"/>
      <c r="K47" s="51">
        <f t="shared" si="10"/>
        <v>-983.2144319999998</v>
      </c>
      <c r="L47" s="52">
        <f t="shared" si="11"/>
        <v>-0.1698344242931027</v>
      </c>
      <c r="M47" s="77"/>
    </row>
    <row r="48" spans="1:13" ht="17.25" customHeight="1">
      <c r="A48" s="81" t="s">
        <v>43</v>
      </c>
      <c r="B48" s="51">
        <v>37176.229058</v>
      </c>
      <c r="C48" s="82">
        <f>B48/$B$10*100</f>
        <v>5.215284023745837</v>
      </c>
      <c r="D48" s="82">
        <f t="shared" si="7"/>
        <v>34.93531581892407</v>
      </c>
      <c r="E48" s="82"/>
      <c r="F48" s="82"/>
      <c r="G48" s="83">
        <v>40155.611</v>
      </c>
      <c r="H48" s="82">
        <f t="shared" si="8"/>
        <v>5.304354907526904</v>
      </c>
      <c r="I48" s="82">
        <f t="shared" si="9"/>
        <v>35.77486722621054</v>
      </c>
      <c r="J48" s="82"/>
      <c r="K48" s="82">
        <f t="shared" si="10"/>
        <v>2979.381942</v>
      </c>
      <c r="L48" s="84">
        <f t="shared" si="11"/>
        <v>0.08014212354221728</v>
      </c>
      <c r="M48" s="77"/>
    </row>
    <row r="49" spans="1:13" ht="48" customHeight="1">
      <c r="A49" s="85" t="s">
        <v>44</v>
      </c>
      <c r="B49" s="83">
        <v>480.472</v>
      </c>
      <c r="C49" s="82">
        <f>B49/$B$10*100</f>
        <v>0.06740323074585705</v>
      </c>
      <c r="D49" s="82">
        <f>B49/B$38*100</f>
        <v>0.451510050574589</v>
      </c>
      <c r="E49" s="82"/>
      <c r="F49" s="82"/>
      <c r="G49" s="83">
        <v>949.2523780000002</v>
      </c>
      <c r="H49" s="82">
        <f t="shared" si="8"/>
        <v>0.1253914804017273</v>
      </c>
      <c r="I49" s="82">
        <f t="shared" si="9"/>
        <v>0.8456944606599219</v>
      </c>
      <c r="J49" s="82"/>
      <c r="K49" s="82">
        <f t="shared" si="10"/>
        <v>468.78037800000027</v>
      </c>
      <c r="L49" s="84">
        <f t="shared" si="11"/>
        <v>0.9756663822241469</v>
      </c>
      <c r="M49" s="77"/>
    </row>
    <row r="50" spans="1:13" ht="19.5" customHeight="1">
      <c r="A50" s="86" t="s">
        <v>45</v>
      </c>
      <c r="B50" s="51">
        <v>1939.3111780000002</v>
      </c>
      <c r="C50" s="51">
        <f t="shared" si="6"/>
        <v>0.27205714135007636</v>
      </c>
      <c r="D50" s="51">
        <f t="shared" si="7"/>
        <v>1.8224131438640458</v>
      </c>
      <c r="E50" s="51"/>
      <c r="F50" s="51"/>
      <c r="G50" s="80">
        <v>1770.2325489999998</v>
      </c>
      <c r="H50" s="51">
        <f t="shared" si="8"/>
        <v>0.2338388453048818</v>
      </c>
      <c r="I50" s="51">
        <f t="shared" si="9"/>
        <v>1.5771104665794087</v>
      </c>
      <c r="J50" s="51"/>
      <c r="K50" s="51">
        <f t="shared" si="10"/>
        <v>-169.07862900000032</v>
      </c>
      <c r="L50" s="52">
        <f t="shared" si="11"/>
        <v>-0.08718488859243834</v>
      </c>
      <c r="M50" s="77"/>
    </row>
    <row r="51" spans="1:13" ht="31.5" customHeight="1">
      <c r="A51" s="87" t="s">
        <v>46</v>
      </c>
      <c r="B51" s="88">
        <v>163.895314</v>
      </c>
      <c r="C51" s="88">
        <f>B51/$B$10*100</f>
        <v>0.022992127881971677</v>
      </c>
      <c r="D51" s="67">
        <f t="shared" si="7"/>
        <v>0.1540160124067129</v>
      </c>
      <c r="E51" s="67"/>
      <c r="F51" s="67"/>
      <c r="G51" s="75">
        <v>136.67956</v>
      </c>
      <c r="H51" s="67">
        <f t="shared" si="8"/>
        <v>0.01805468468266161</v>
      </c>
      <c r="I51" s="67">
        <f t="shared" si="9"/>
        <v>0.12176861439206785</v>
      </c>
      <c r="J51" s="67"/>
      <c r="K51" s="67">
        <f t="shared" si="10"/>
        <v>-27.215754000000004</v>
      </c>
      <c r="L51" s="89">
        <f t="shared" si="11"/>
        <v>-0.166055717736994</v>
      </c>
      <c r="M51" s="78"/>
    </row>
    <row r="52" spans="1:13" s="47" customFormat="1" ht="19.5" customHeight="1">
      <c r="A52" s="73" t="s">
        <v>47</v>
      </c>
      <c r="B52" s="90">
        <v>3830.833784</v>
      </c>
      <c r="C52" s="67">
        <f t="shared" si="6"/>
        <v>0.5374102413709367</v>
      </c>
      <c r="D52" s="67">
        <f t="shared" si="7"/>
        <v>3.5999183210607155</v>
      </c>
      <c r="E52" s="67"/>
      <c r="F52" s="67"/>
      <c r="G52" s="75">
        <v>5033.5476875233335</v>
      </c>
      <c r="H52" s="67">
        <f t="shared" si="8"/>
        <v>0.6649064156584517</v>
      </c>
      <c r="I52" s="67">
        <f t="shared" si="9"/>
        <v>4.484416890031791</v>
      </c>
      <c r="J52" s="67"/>
      <c r="K52" s="67">
        <f t="shared" si="10"/>
        <v>1202.7139035233336</v>
      </c>
      <c r="L52" s="76">
        <f t="shared" si="11"/>
        <v>0.31395617020676614</v>
      </c>
      <c r="M52" s="78"/>
    </row>
    <row r="53" spans="1:13" ht="19.5" customHeight="1">
      <c r="A53" s="73" t="s">
        <v>48</v>
      </c>
      <c r="B53" s="90">
        <v>0</v>
      </c>
      <c r="C53" s="67">
        <f t="shared" si="6"/>
        <v>0</v>
      </c>
      <c r="D53" s="67">
        <f t="shared" si="7"/>
        <v>0</v>
      </c>
      <c r="E53" s="67"/>
      <c r="F53" s="67"/>
      <c r="G53" s="75">
        <v>0</v>
      </c>
      <c r="H53" s="67">
        <f t="shared" si="8"/>
        <v>0</v>
      </c>
      <c r="I53" s="67">
        <f t="shared" si="9"/>
        <v>0</v>
      </c>
      <c r="J53" s="67"/>
      <c r="K53" s="67">
        <f t="shared" si="10"/>
        <v>0</v>
      </c>
      <c r="L53" s="76"/>
      <c r="M53" s="78"/>
    </row>
    <row r="54" spans="1:13" s="47" customFormat="1" ht="32.25" customHeight="1">
      <c r="A54" s="91" t="s">
        <v>49</v>
      </c>
      <c r="B54" s="88">
        <v>-695.0322290000001</v>
      </c>
      <c r="C54" s="67">
        <f t="shared" si="6"/>
        <v>-0.09750290902923452</v>
      </c>
      <c r="D54" s="67">
        <f t="shared" si="7"/>
        <v>-0.6531369920968535</v>
      </c>
      <c r="E54" s="67"/>
      <c r="F54" s="67"/>
      <c r="G54" s="75">
        <v>0</v>
      </c>
      <c r="H54" s="67">
        <f t="shared" si="8"/>
        <v>0</v>
      </c>
      <c r="I54" s="67">
        <f t="shared" si="9"/>
        <v>0</v>
      </c>
      <c r="J54" s="67"/>
      <c r="K54" s="67">
        <f t="shared" si="10"/>
        <v>695.0322290000001</v>
      </c>
      <c r="L54" s="76">
        <f>G54/B54-1</f>
        <v>-1</v>
      </c>
      <c r="M54" s="78"/>
    </row>
    <row r="55" spans="1:13" s="47" customFormat="1" ht="7.5" customHeight="1">
      <c r="A55" s="92"/>
      <c r="B55" s="93"/>
      <c r="C55" s="44"/>
      <c r="D55" s="44"/>
      <c r="E55" s="44"/>
      <c r="F55" s="44"/>
      <c r="G55" s="61"/>
      <c r="H55" s="44"/>
      <c r="I55" s="44"/>
      <c r="J55" s="44"/>
      <c r="K55" s="67"/>
      <c r="L55" s="76"/>
      <c r="M55" s="78"/>
    </row>
    <row r="56" spans="1:13" s="30" customFormat="1" ht="21" customHeight="1" thickBot="1">
      <c r="A56" s="94" t="s">
        <v>50</v>
      </c>
      <c r="B56" s="95">
        <f>B12-B38</f>
        <v>4196.628992000027</v>
      </c>
      <c r="C56" s="96">
        <f t="shared" si="6"/>
        <v>0.5887259867433093</v>
      </c>
      <c r="D56" s="95">
        <v>0</v>
      </c>
      <c r="E56" s="95"/>
      <c r="F56" s="97"/>
      <c r="G56" s="95">
        <f>G12-G38</f>
        <v>-3854.851646389987</v>
      </c>
      <c r="H56" s="96">
        <f>G56/$G$10*100</f>
        <v>-0.5092065775892911</v>
      </c>
      <c r="I56" s="98">
        <v>0</v>
      </c>
      <c r="J56" s="97"/>
      <c r="K56" s="98">
        <f>G56-B56</f>
        <v>-8051.480638390014</v>
      </c>
      <c r="L56" s="99"/>
      <c r="M56" s="100"/>
    </row>
    <row r="57" spans="1:11" ht="13.5" customHeight="1">
      <c r="A57" s="101"/>
      <c r="B57" s="102"/>
      <c r="C57" s="102"/>
      <c r="D57" s="102"/>
      <c r="E57" s="102"/>
      <c r="F57" s="102"/>
      <c r="G57" s="103"/>
      <c r="H57" s="103"/>
      <c r="I57" s="103"/>
      <c r="J57" s="103"/>
      <c r="K57" s="103"/>
    </row>
    <row r="58" spans="7:11" ht="19.5" customHeight="1">
      <c r="G58" s="103"/>
      <c r="H58" s="103"/>
      <c r="I58" s="103"/>
      <c r="J58" s="103"/>
      <c r="K58" s="103"/>
    </row>
    <row r="59" spans="7:11" ht="19.5" customHeight="1">
      <c r="G59" s="103"/>
      <c r="H59" s="103"/>
      <c r="I59" s="103"/>
      <c r="J59" s="103"/>
      <c r="K59" s="103"/>
    </row>
    <row r="60" spans="7:11" ht="19.5" customHeight="1">
      <c r="G60" s="103"/>
      <c r="H60" s="103"/>
      <c r="I60" s="103"/>
      <c r="J60" s="103"/>
      <c r="K60" s="103"/>
    </row>
    <row r="61" spans="7:11" ht="19.5" customHeight="1">
      <c r="G61" s="103"/>
      <c r="H61" s="103"/>
      <c r="I61" s="103"/>
      <c r="J61" s="103"/>
      <c r="K61" s="103"/>
    </row>
    <row r="62" spans="7:11" ht="19.5" customHeight="1">
      <c r="G62" s="103"/>
      <c r="H62" s="103"/>
      <c r="I62" s="103"/>
      <c r="J62" s="103"/>
      <c r="K62" s="103"/>
    </row>
    <row r="63" spans="7:11" ht="19.5" customHeight="1">
      <c r="G63" s="103"/>
      <c r="H63" s="103"/>
      <c r="I63" s="103"/>
      <c r="J63" s="103"/>
      <c r="K63" s="103"/>
    </row>
    <row r="64" spans="7:11" ht="19.5" customHeight="1">
      <c r="G64" s="103"/>
      <c r="H64" s="103"/>
      <c r="I64" s="103"/>
      <c r="J64" s="103"/>
      <c r="K64" s="103"/>
    </row>
    <row r="65" spans="7:11" ht="19.5" customHeight="1">
      <c r="G65" s="103"/>
      <c r="H65" s="103"/>
      <c r="I65" s="103"/>
      <c r="J65" s="103"/>
      <c r="K65" s="103"/>
    </row>
  </sheetData>
  <sheetProtection/>
  <mergeCells count="4">
    <mergeCell ref="A3:M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ALINA-MIRELA RĂDUŢĂ</cp:lastModifiedBy>
  <cp:lastPrinted>2016-07-25T06:55:32Z</cp:lastPrinted>
  <dcterms:created xsi:type="dcterms:W3CDTF">2016-07-25T06:52:19Z</dcterms:created>
  <dcterms:modified xsi:type="dcterms:W3CDTF">2016-07-25T10:53:43Z</dcterms:modified>
  <cp:category/>
  <cp:version/>
  <cp:contentType/>
  <cp:contentStatus/>
</cp:coreProperties>
</file>