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WEO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'[14]LINK'!$A$1:$A$42</definedName>
    <definedName name="a_11">WEO '[14]LINK'!$A$1:$A$42</definedName>
    <definedName name="a_14">#REF!</definedName>
    <definedName name="a_15">WEO '[14]LINK'!$A$1:$A$42</definedName>
    <definedName name="a_17">WEO '[14]LINK'!$A$1:$A$42</definedName>
    <definedName name="a_2">#REF!</definedName>
    <definedName name="a_20">WEO '[14]LINK'!$A$1:$A$42</definedName>
    <definedName name="a_22">WEO '[14]LINK'!$A$1:$A$42</definedName>
    <definedName name="a_24">WEO '[14]LINK'!$A$1:$A$42</definedName>
    <definedName name="a_25">#REF!</definedName>
    <definedName name="a_28">WEO '[14]LINK'!$A$1:$A$42</definedName>
    <definedName name="a_37">WEO '[14]LINK'!$A$1:$A$42</definedName>
    <definedName name="a_38">WEO '[14]LINK'!$A$1:$A$42</definedName>
    <definedName name="a_46">WEO '[14]LINK'!$A$1:$A$42</definedName>
    <definedName name="a_47">WEO '[14]LINK'!$A$1:$A$42</definedName>
    <definedName name="a_49">WEO '[14]LINK'!$A$1:$A$42</definedName>
    <definedName name="a_54">WEO '[14]LINK'!$A$1:$A$42</definedName>
    <definedName name="a_55">WEO '[14]LINK'!$A$1:$A$42</definedName>
    <definedName name="a_56">WEO '[14]LINK'!$A$1:$A$42</definedName>
    <definedName name="a_57">WEO '[14]LINK'!$A$1:$A$42</definedName>
    <definedName name="a_61">WEO '[14]LINK'!$A$1:$A$42</definedName>
    <definedName name="a_64">WEO '[14]LINK'!$A$1:$A$42</definedName>
    <definedName name="a_65">WEO '[14]LINK'!$A$1:$A$42</definedName>
    <definedName name="a_66">WEO '[14]LINK'!$A$1:$A$42</definedName>
    <definedName name="a47">[0]!WEO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'[14]LINK'!$A$1:$A$42</definedName>
    <definedName name="CHART2_11">#REF!</definedName>
    <definedName name="chart2_15">WEO '[14]LINK'!$A$1:$A$42</definedName>
    <definedName name="chart2_17">WEO '[14]LINK'!$A$1:$A$42</definedName>
    <definedName name="chart2_20">WEO '[14]LINK'!$A$1:$A$42</definedName>
    <definedName name="chart2_22">WEO '[14]LINK'!$A$1:$A$42</definedName>
    <definedName name="chart2_24">WEO '[14]LINK'!$A$1:$A$42</definedName>
    <definedName name="chart2_28">WEO '[14]LINK'!$A$1:$A$42</definedName>
    <definedName name="chart2_37">WEO '[14]LINK'!$A$1:$A$42</definedName>
    <definedName name="chart2_38">WEO '[14]LINK'!$A$1:$A$42</definedName>
    <definedName name="chart2_46">WEO '[14]LINK'!$A$1:$A$42</definedName>
    <definedName name="chart2_47">WEO '[14]LINK'!$A$1:$A$42</definedName>
    <definedName name="chart2_49">WEO '[14]LINK'!$A$1:$A$42</definedName>
    <definedName name="chart2_54">WEO '[14]LINK'!$A$1:$A$42</definedName>
    <definedName name="chart2_55">WEO '[14]LINK'!$A$1:$A$42</definedName>
    <definedName name="chart2_56">WEO '[14]LINK'!$A$1:$A$42</definedName>
    <definedName name="chart2_57">WEO '[14]LINK'!$A$1:$A$42</definedName>
    <definedName name="chart2_61">WEO '[14]LINK'!$A$1:$A$42</definedName>
    <definedName name="chart2_64">WEO '[14]LINK'!$A$1:$A$42</definedName>
    <definedName name="chart2_65">WEO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WEO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WEO '[14]LINK'!$A$1:$A$42</definedName>
    <definedName name="xxWRS_1_15">WEO '[14]LINK'!$A$1:$A$42</definedName>
    <definedName name="xxWRS_1_17">WEO '[14]LINK'!$A$1:$A$42</definedName>
    <definedName name="xxWRS_1_2">#REF!</definedName>
    <definedName name="xxWRS_1_20">WEO '[14]LINK'!$A$1:$A$42</definedName>
    <definedName name="xxWRS_1_22">WEO '[14]LINK'!$A$1:$A$42</definedName>
    <definedName name="xxWRS_1_24">WEO '[14]LINK'!$A$1:$A$42</definedName>
    <definedName name="xxWRS_1_28">WEO '[14]LINK'!$A$1:$A$42</definedName>
    <definedName name="xxWRS_1_37">WEO '[14]LINK'!$A$1:$A$42</definedName>
    <definedName name="xxWRS_1_38">WEO '[14]LINK'!$A$1:$A$42</definedName>
    <definedName name="xxWRS_1_46">WEO '[14]LINK'!$A$1:$A$42</definedName>
    <definedName name="xxWRS_1_47">WEO '[14]LINK'!$A$1:$A$42</definedName>
    <definedName name="xxWRS_1_49">WEO '[14]LINK'!$A$1:$A$42</definedName>
    <definedName name="xxWRS_1_54">WEO '[14]LINK'!$A$1:$A$42</definedName>
    <definedName name="xxWRS_1_55">WEO '[14]LINK'!$A$1:$A$42</definedName>
    <definedName name="xxWRS_1_56">WEO '[14]LINK'!$A$1:$A$42</definedName>
    <definedName name="xxWRS_1_57">WEO '[14]LINK'!$A$1:$A$42</definedName>
    <definedName name="xxWRS_1_61">WEO '[14]LINK'!$A$1:$A$42</definedName>
    <definedName name="xxWRS_1_63">WEO '[14]LINK'!$A$1:$A$42</definedName>
    <definedName name="xxWRS_1_64">WEO '[14]LINK'!$A$1:$A$42</definedName>
    <definedName name="xxWRS_1_65">WEO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<sst xmlns="http://schemas.openxmlformats.org/spreadsheetml/2006/main" count="56" uniqueCount="51">
  <si>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</si>
  <si>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</si>
  <si>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 Realizări 1.01.-30.06.2016</t>
  </si>
  <si>
    <t>Realizări 1.01.-30.06.2017</t>
  </si>
  <si>
    <t xml:space="preserve"> Diferenţe    2017
   faţă de      2016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</si>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</sst>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  <numFmt numFmtId="168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left" wrapText="1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6%20iunie%202017\BGC%20iunie%202017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iunie in luna"/>
      <sheetName val=" iunie 2017"/>
      <sheetName val="UAT iunie 2017"/>
      <sheetName val=" consolidari iunie"/>
      <sheetName val=" mai 2017 (valori)"/>
      <sheetName val="UAT mai 2017 (valori)"/>
      <sheetName val="Sinteza - An 2"/>
      <sheetName val="2016 - 2017"/>
      <sheetName val="Sinteza - An 2 prog. 6 luni"/>
      <sheetName val="progr 6 luni % execuție  "/>
      <sheetName val="progr 6 luni % execuție   (VA)"/>
      <sheetName val="BGC trim. 17.07.2017 (Liliana)"/>
      <sheetName val="Sinteza - Anexa executie progam"/>
      <sheetName val="progr.%.exec"/>
      <sheetName val="dob_trez"/>
      <sheetName val="SPECIAL_CNAIR"/>
      <sheetName val="CNAIR_ex"/>
      <sheetName val="iunie 2016"/>
      <sheetName val="iunie 2016 leg"/>
      <sheetName val="bgc 2010-2020"/>
      <sheetName val="progr.%.exec (2)"/>
      <sheetName val="Program 2017-executie febr. "/>
      <sheetName val="Sinteza - An 2 prog. 3 luni "/>
      <sheetName val="progr trim I .%.exec"/>
      <sheetName val=" aprilie 2017 (valori)"/>
      <sheetName val="UAT aprilie 2017 (valori)"/>
      <sheetName val="27 aprilie 2017"/>
      <sheetName val="in zi "/>
      <sheetName val="31 martie 2017 (valori)"/>
      <sheetName val="UAT martie 2017 (valori)"/>
      <sheetName val="UAT in luna martie 2017 "/>
      <sheetName val="februarie 2017 (valori)"/>
      <sheetName val="UAT februarie 2017 (valori)"/>
      <sheetName val="UAT februarie 2017 (IN LUNA)"/>
      <sheetName val="ianuarie 2017 (valori)"/>
      <sheetName val="UAT  ianuarie 2017 (valori)"/>
      <sheetName val="Sinteza-anexa trim.I+II+III "/>
      <sheetName val="progr trim. I+II+III .%.exec "/>
      <sheetName val="decembrie 2016 (valori)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4"/>
  <sheetViews>
    <sheetView showZeros="0" tabSelected="1" view="pageBreakPreview" zoomScale="75" zoomScaleNormal="75" zoomScaleSheetLayoutView="75" zoomScalePageLayoutView="0" workbookViewId="0" topLeftCell="A10">
      <selection activeCell="M18" sqref="M18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7"/>
      <c r="D7" s="17"/>
      <c r="E7" s="18"/>
      <c r="F7" s="19"/>
      <c r="G7" s="20" t="s">
        <v>3</v>
      </c>
      <c r="H7" s="21"/>
      <c r="I7" s="21"/>
      <c r="J7" s="22"/>
      <c r="K7" s="23" t="s">
        <v>4</v>
      </c>
      <c r="L7" s="16"/>
    </row>
    <row r="8" spans="1:12" s="30" customFormat="1" ht="33" customHeight="1">
      <c r="A8" s="24"/>
      <c r="B8" s="25" t="s">
        <v>5</v>
      </c>
      <c r="C8" s="26" t="s">
        <v>6</v>
      </c>
      <c r="D8" s="26" t="s">
        <v>7</v>
      </c>
      <c r="E8" s="27"/>
      <c r="F8" s="27"/>
      <c r="G8" s="25" t="s">
        <v>5</v>
      </c>
      <c r="H8" s="26" t="s">
        <v>6</v>
      </c>
      <c r="I8" s="26" t="s">
        <v>7</v>
      </c>
      <c r="J8" s="27"/>
      <c r="K8" s="28" t="s">
        <v>5</v>
      </c>
      <c r="L8" s="29" t="s">
        <v>8</v>
      </c>
    </row>
    <row r="9" spans="1:12" s="35" customFormat="1" ht="18.7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9</v>
      </c>
      <c r="B10" s="37">
        <v>761473.6</v>
      </c>
      <c r="C10" s="37"/>
      <c r="D10" s="37"/>
      <c r="E10" s="37"/>
      <c r="F10" s="37"/>
      <c r="G10" s="37">
        <v>816500</v>
      </c>
      <c r="H10" s="37"/>
      <c r="I10" s="37"/>
      <c r="J10" s="37"/>
      <c r="K10" s="37"/>
      <c r="L10" s="38"/>
    </row>
    <row r="11" spans="2:12" s="35" customFormat="1" ht="8.25" customHeight="1">
      <c r="B11" s="39"/>
      <c r="G11" s="41"/>
      <c r="H11" s="41"/>
      <c r="I11" s="41"/>
      <c r="J11" s="41"/>
      <c r="K11" s="41"/>
      <c r="L11" s="34"/>
    </row>
    <row r="12" spans="1:12" s="41" customFormat="1" ht="35.25" customHeight="1">
      <c r="A12" s="42" t="s">
        <v>10</v>
      </c>
      <c r="B12" s="43">
        <f>B13+B30+B31+B33+B34++B37+B32+B35+B36</f>
        <v>108390.45941539334</v>
      </c>
      <c r="C12" s="44">
        <f aca="true" t="shared" si="0" ref="C12:C34">B12/$B$10*100</f>
        <v>14.234302990332607</v>
      </c>
      <c r="D12" s="44">
        <f aca="true" t="shared" si="1" ref="D12:D34">B12/B$12*100</f>
        <v>100</v>
      </c>
      <c r="E12" s="44"/>
      <c r="F12" s="44"/>
      <c r="G12" s="43">
        <f>G13+G30+G31+G33+G34+G37+G32+G35+G36</f>
        <v>117227.66339329001</v>
      </c>
      <c r="H12" s="44">
        <f>G12/$G$10*100</f>
        <v>14.357337831388856</v>
      </c>
      <c r="I12" s="44">
        <f aca="true" t="shared" si="2" ref="I12:I36">G12/G$12*100</f>
        <v>100</v>
      </c>
      <c r="J12" s="44"/>
      <c r="K12" s="44">
        <f>G12-B12</f>
        <v>8837.203977896672</v>
      </c>
      <c r="L12" s="45">
        <f>G12/B12-1</f>
        <v>0.0815311977231239</v>
      </c>
    </row>
    <row r="13" spans="1:12" s="50" customFormat="1" ht="24.75" customHeight="1">
      <c r="A13" s="46" t="s">
        <v>11</v>
      </c>
      <c r="B13" s="47">
        <f>B14+B27+B28</f>
        <v>106647.59636106</v>
      </c>
      <c r="C13" s="48">
        <f>B13/$B$10*100</f>
        <v>14.005422691090013</v>
      </c>
      <c r="D13" s="48">
        <f>B13/B$12*100</f>
        <v>98.39205123427513</v>
      </c>
      <c r="E13" s="48"/>
      <c r="F13" s="48"/>
      <c r="G13" s="47">
        <f>G14+G27+G28</f>
        <v>111432.84972529</v>
      </c>
      <c r="H13" s="48">
        <f>G13/$G$10*100</f>
        <v>13.647623971254133</v>
      </c>
      <c r="I13" s="48">
        <f t="shared" si="2"/>
        <v>95.05678651244727</v>
      </c>
      <c r="J13" s="48"/>
      <c r="K13" s="48">
        <f>G13-B13</f>
        <v>4785.253364229997</v>
      </c>
      <c r="L13" s="49">
        <f>G13/B13-1</f>
        <v>0.04486977229218847</v>
      </c>
    </row>
    <row r="14" spans="1:12" s="50" customFormat="1" ht="25.5" customHeight="1">
      <c r="A14" s="51" t="s">
        <v>12</v>
      </c>
      <c r="B14" s="47">
        <f>B15+B19+B20+B25+B26</f>
        <v>68743.759571</v>
      </c>
      <c r="C14" s="48">
        <f>B14/$B$10*100</f>
        <v>9.027727234535774</v>
      </c>
      <c r="D14" s="48">
        <f t="shared" si="1"/>
        <v>63.42233434729513</v>
      </c>
      <c r="E14" s="48"/>
      <c r="F14" s="48"/>
      <c r="G14" s="47">
        <f>G15+G19+G20+G25+G26</f>
        <v>67994.532778</v>
      </c>
      <c r="H14" s="48">
        <f>G14/$G$10*100</f>
        <v>8.327560658665032</v>
      </c>
      <c r="I14" s="48">
        <f>G14/G$12*100</f>
        <v>58.002122374378</v>
      </c>
      <c r="J14" s="48"/>
      <c r="K14" s="48">
        <f>G14-B14</f>
        <v>-749.2267930000089</v>
      </c>
      <c r="L14" s="49">
        <f>G14/B14-1</f>
        <v>-0.010898833547591913</v>
      </c>
    </row>
    <row r="15" spans="1:12" s="50" customFormat="1" ht="40.5" customHeight="1">
      <c r="A15" s="52" t="s">
        <v>13</v>
      </c>
      <c r="B15" s="47">
        <f>B16+B17+B18</f>
        <v>21833.142082</v>
      </c>
      <c r="C15" s="48">
        <f t="shared" si="0"/>
        <v>2.8672224594523037</v>
      </c>
      <c r="D15" s="48">
        <f t="shared" si="1"/>
        <v>20.143047828893426</v>
      </c>
      <c r="E15" s="48"/>
      <c r="F15" s="48"/>
      <c r="G15" s="47">
        <f>G16+G17+G18</f>
        <v>22913.68392</v>
      </c>
      <c r="H15" s="48">
        <f>G15/$G$10*100</f>
        <v>2.806329935088794</v>
      </c>
      <c r="I15" s="48">
        <f t="shared" si="2"/>
        <v>19.546311217623018</v>
      </c>
      <c r="J15" s="48"/>
      <c r="K15" s="48">
        <f>G15-B15</f>
        <v>1080.541838000001</v>
      </c>
      <c r="L15" s="49">
        <f>G15/B15-1</f>
        <v>0.049490899383228815</v>
      </c>
    </row>
    <row r="16" spans="1:12" ht="25.5" customHeight="1">
      <c r="A16" s="53" t="s">
        <v>14</v>
      </c>
      <c r="B16" s="54">
        <v>7695.4169999999995</v>
      </c>
      <c r="C16" s="54">
        <f t="shared" si="0"/>
        <v>1.0105953771739427</v>
      </c>
      <c r="D16" s="54">
        <f t="shared" si="1"/>
        <v>7.099718039304773</v>
      </c>
      <c r="E16" s="54"/>
      <c r="F16" s="54"/>
      <c r="G16" s="54">
        <v>7212.646</v>
      </c>
      <c r="H16" s="54">
        <f>G16/$G$10*100</f>
        <v>0.8833614206981015</v>
      </c>
      <c r="I16" s="54">
        <f t="shared" si="2"/>
        <v>6.152682559066382</v>
      </c>
      <c r="J16" s="54"/>
      <c r="K16" s="54">
        <f>G16-B16</f>
        <v>-482.77099999999973</v>
      </c>
      <c r="L16" s="55">
        <f>G16/B16-1</f>
        <v>-0.06273487193741412</v>
      </c>
    </row>
    <row r="17" spans="1:12" ht="18" customHeight="1">
      <c r="A17" s="53" t="s">
        <v>15</v>
      </c>
      <c r="B17" s="54">
        <v>13339.392081999998</v>
      </c>
      <c r="C17" s="54">
        <f t="shared" si="0"/>
        <v>1.7517865467693166</v>
      </c>
      <c r="D17" s="54">
        <f t="shared" si="1"/>
        <v>12.306795407959651</v>
      </c>
      <c r="E17" s="54"/>
      <c r="F17" s="54"/>
      <c r="G17" s="54">
        <v>14866.86492</v>
      </c>
      <c r="H17" s="54">
        <f>G17/$G$10*100</f>
        <v>1.8208040318432335</v>
      </c>
      <c r="I17" s="54">
        <f t="shared" si="2"/>
        <v>12.68204491129605</v>
      </c>
      <c r="J17" s="54"/>
      <c r="K17" s="54">
        <f>G17-B17</f>
        <v>1527.4728380000015</v>
      </c>
      <c r="L17" s="55">
        <f>G17/B17-1</f>
        <v>0.11450842951540152</v>
      </c>
    </row>
    <row r="18" spans="1:12" ht="36.75" customHeight="1">
      <c r="A18" s="56" t="s">
        <v>16</v>
      </c>
      <c r="B18" s="54">
        <v>798.333</v>
      </c>
      <c r="C18" s="54">
        <f t="shared" si="0"/>
        <v>0.10484053550904457</v>
      </c>
      <c r="D18" s="54">
        <f t="shared" si="1"/>
        <v>0.7365343816290003</v>
      </c>
      <c r="E18" s="54"/>
      <c r="F18" s="54"/>
      <c r="G18" s="54">
        <v>834.173</v>
      </c>
      <c r="H18" s="54">
        <f>G18/$G$10*100</f>
        <v>0.10216448254745866</v>
      </c>
      <c r="I18" s="54">
        <f t="shared" si="2"/>
        <v>0.7115837472605866</v>
      </c>
      <c r="J18" s="54"/>
      <c r="K18" s="54">
        <f>G18-B18</f>
        <v>35.84000000000003</v>
      </c>
      <c r="L18" s="55">
        <f>G18/B18-1</f>
        <v>0.04489354692841219</v>
      </c>
    </row>
    <row r="19" spans="1:12" ht="24" customHeight="1">
      <c r="A19" s="52" t="s">
        <v>17</v>
      </c>
      <c r="B19" s="48">
        <v>3776.7850000000003</v>
      </c>
      <c r="C19" s="48">
        <f t="shared" si="0"/>
        <v>0.4959837084306009</v>
      </c>
      <c r="D19" s="48">
        <f t="shared" si="1"/>
        <v>3.4844256776566724</v>
      </c>
      <c r="E19" s="48"/>
      <c r="F19" s="48"/>
      <c r="G19" s="48">
        <v>3578.742932</v>
      </c>
      <c r="H19" s="48">
        <f>G19/$G$10*100</f>
        <v>0.43830286981016536</v>
      </c>
      <c r="I19" s="48">
        <f t="shared" si="2"/>
        <v>3.0528143515013055</v>
      </c>
      <c r="J19" s="48"/>
      <c r="K19" s="48">
        <f>G19-B19</f>
        <v>-198.0420680000002</v>
      </c>
      <c r="L19" s="49">
        <f>G19/B19-1</f>
        <v>-0.05243668040410032</v>
      </c>
    </row>
    <row r="20" spans="1:12" ht="23.25" customHeight="1">
      <c r="A20" s="57" t="s">
        <v>18</v>
      </c>
      <c r="B20" s="47">
        <f>B21+B22+B23+B24</f>
        <v>42203.726489</v>
      </c>
      <c r="C20" s="48">
        <f t="shared" si="0"/>
        <v>5.542375531994806</v>
      </c>
      <c r="D20" s="48">
        <f t="shared" si="1"/>
        <v>38.93675395106438</v>
      </c>
      <c r="E20" s="48"/>
      <c r="F20" s="48"/>
      <c r="G20" s="47">
        <f>G21+G22+G23+G24</f>
        <v>40558.03692599999</v>
      </c>
      <c r="H20" s="48">
        <f>G20/$G$10*100</f>
        <v>4.96730397134109</v>
      </c>
      <c r="I20" s="48">
        <f t="shared" si="2"/>
        <v>34.59766726726509</v>
      </c>
      <c r="J20" s="48"/>
      <c r="K20" s="48">
        <f>G20-B20</f>
        <v>-1645.6895630000072</v>
      </c>
      <c r="L20" s="49">
        <f>G20/B20-1</f>
        <v>-0.03899393963300701</v>
      </c>
    </row>
    <row r="21" spans="1:12" ht="20.25" customHeight="1">
      <c r="A21" s="53" t="s">
        <v>19</v>
      </c>
      <c r="B21" s="40">
        <v>26414.142</v>
      </c>
      <c r="C21" s="54">
        <f t="shared" si="0"/>
        <v>3.4688191422526007</v>
      </c>
      <c r="D21" s="54">
        <f t="shared" si="1"/>
        <v>24.36943448940556</v>
      </c>
      <c r="E21" s="54"/>
      <c r="F21" s="54"/>
      <c r="G21" s="54">
        <v>25290.995</v>
      </c>
      <c r="H21" s="54">
        <f>G21/$G$10*100</f>
        <v>3.097488671157379</v>
      </c>
      <c r="I21" s="54">
        <f t="shared" si="2"/>
        <v>21.574254973547163</v>
      </c>
      <c r="J21" s="54"/>
      <c r="K21" s="54">
        <f>G21-B21</f>
        <v>-1123.1470000000008</v>
      </c>
      <c r="L21" s="55">
        <f>G21/B21-1</f>
        <v>-0.042520669420191726</v>
      </c>
    </row>
    <row r="22" spans="1:12" ht="18" customHeight="1">
      <c r="A22" s="53" t="s">
        <v>20</v>
      </c>
      <c r="B22" s="40">
        <v>12928.418238</v>
      </c>
      <c r="C22" s="54">
        <f t="shared" si="0"/>
        <v>1.697815687635133</v>
      </c>
      <c r="D22" s="54">
        <f t="shared" si="1"/>
        <v>11.927634874628032</v>
      </c>
      <c r="E22" s="54"/>
      <c r="F22" s="54"/>
      <c r="G22" s="54">
        <v>11945.64364</v>
      </c>
      <c r="H22" s="54">
        <f>G22/$G$10*100</f>
        <v>1.4630304519289652</v>
      </c>
      <c r="I22" s="54">
        <f t="shared" si="2"/>
        <v>10.190123469341245</v>
      </c>
      <c r="J22" s="54"/>
      <c r="K22" s="54">
        <f>G22-B22</f>
        <v>-982.774598</v>
      </c>
      <c r="L22" s="55">
        <f>G22/B22-1</f>
        <v>-0.07601661548288785</v>
      </c>
    </row>
    <row r="23" spans="1:12" s="59" customFormat="1" ht="30" customHeight="1">
      <c r="A23" s="58" t="s">
        <v>21</v>
      </c>
      <c r="B23" s="40">
        <v>1039.1081920000001</v>
      </c>
      <c r="C23" s="54">
        <f t="shared" si="0"/>
        <v>0.13646017301190747</v>
      </c>
      <c r="D23" s="54">
        <f t="shared" si="1"/>
        <v>0.9586712683057681</v>
      </c>
      <c r="E23" s="54"/>
      <c r="F23" s="54"/>
      <c r="G23" s="54">
        <v>1684.171286</v>
      </c>
      <c r="H23" s="54">
        <f>G23/$G$10*100</f>
        <v>0.20626715076546234</v>
      </c>
      <c r="I23" s="54">
        <f t="shared" si="2"/>
        <v>1.43666711188274</v>
      </c>
      <c r="J23" s="54"/>
      <c r="K23" s="54">
        <f>G23-B23</f>
        <v>645.0630939999999</v>
      </c>
      <c r="L23" s="55">
        <f>G23/B23-1</f>
        <v>0.6207853031727419</v>
      </c>
    </row>
    <row r="24" spans="1:12" ht="52.5" customHeight="1">
      <c r="A24" s="58" t="s">
        <v>22</v>
      </c>
      <c r="B24" s="40">
        <v>1822.058059</v>
      </c>
      <c r="C24" s="54">
        <f t="shared" si="0"/>
        <v>0.23928052909516495</v>
      </c>
      <c r="D24" s="54">
        <f t="shared" si="1"/>
        <v>1.6810133187250202</v>
      </c>
      <c r="E24" s="54"/>
      <c r="F24" s="54"/>
      <c r="G24" s="54">
        <v>1637.2269999999999</v>
      </c>
      <c r="H24" s="54">
        <f>G24/$G$10*100</f>
        <v>0.20051769748928353</v>
      </c>
      <c r="I24" s="54">
        <f t="shared" si="2"/>
        <v>1.396621712493941</v>
      </c>
      <c r="J24" s="54"/>
      <c r="K24" s="54">
        <f>G24-B24</f>
        <v>-184.8310590000001</v>
      </c>
      <c r="L24" s="55">
        <f>G24/B24-1</f>
        <v>-0.1014408174794611</v>
      </c>
    </row>
    <row r="25" spans="1:12" s="50" customFormat="1" ht="35.25" customHeight="1">
      <c r="A25" s="57" t="s">
        <v>23</v>
      </c>
      <c r="B25" s="60">
        <v>469.255</v>
      </c>
      <c r="C25" s="48">
        <f t="shared" si="0"/>
        <v>0.06162459210667316</v>
      </c>
      <c r="D25" s="48">
        <f t="shared" si="1"/>
        <v>0.4329301698054779</v>
      </c>
      <c r="E25" s="48"/>
      <c r="F25" s="48"/>
      <c r="G25" s="48">
        <v>478.125</v>
      </c>
      <c r="H25" s="48">
        <f>G25/$G$10*100</f>
        <v>0.05855786895284752</v>
      </c>
      <c r="I25" s="48">
        <f t="shared" si="2"/>
        <v>0.40786021503808917</v>
      </c>
      <c r="J25" s="48"/>
      <c r="K25" s="48">
        <f>G25-B25</f>
        <v>8.870000000000005</v>
      </c>
      <c r="L25" s="49">
        <f>G25/B25-1</f>
        <v>0.018902302586013997</v>
      </c>
    </row>
    <row r="26" spans="1:12" s="50" customFormat="1" ht="17.25" customHeight="1">
      <c r="A26" s="61" t="s">
        <v>24</v>
      </c>
      <c r="B26" s="60">
        <v>460.851</v>
      </c>
      <c r="C26" s="48">
        <f t="shared" si="0"/>
        <v>0.06052094255138983</v>
      </c>
      <c r="D26" s="48">
        <f t="shared" si="1"/>
        <v>0.42517671987517297</v>
      </c>
      <c r="E26" s="48"/>
      <c r="F26" s="48"/>
      <c r="G26" s="48">
        <v>465.944</v>
      </c>
      <c r="H26" s="48">
        <f>G26/$G$10*100</f>
        <v>0.05706601347213717</v>
      </c>
      <c r="I26" s="48">
        <f t="shared" si="2"/>
        <v>0.3974693229504992</v>
      </c>
      <c r="J26" s="48"/>
      <c r="K26" s="48">
        <f>G26-B26</f>
        <v>5.093000000000018</v>
      </c>
      <c r="L26" s="49">
        <f>G26/B26-1</f>
        <v>0.011051294236098075</v>
      </c>
    </row>
    <row r="27" spans="1:12" s="50" customFormat="1" ht="18" customHeight="1">
      <c r="A27" s="62" t="s">
        <v>25</v>
      </c>
      <c r="B27" s="60">
        <v>29464.681649000006</v>
      </c>
      <c r="C27" s="48">
        <f t="shared" si="0"/>
        <v>3.8694291764021767</v>
      </c>
      <c r="D27" s="48">
        <f t="shared" si="1"/>
        <v>27.18383316014943</v>
      </c>
      <c r="E27" s="48"/>
      <c r="F27" s="48"/>
      <c r="G27" s="48">
        <v>34218.114856</v>
      </c>
      <c r="H27" s="48">
        <f>G27/$G$10*100</f>
        <v>4.190828518799755</v>
      </c>
      <c r="I27" s="48">
        <f t="shared" si="2"/>
        <v>29.189453978282238</v>
      </c>
      <c r="J27" s="48"/>
      <c r="K27" s="48">
        <f>G27-B27</f>
        <v>4753.433206999995</v>
      </c>
      <c r="L27" s="49">
        <f>G27/B27-1</f>
        <v>0.16132647430661518</v>
      </c>
    </row>
    <row r="28" spans="1:12" s="50" customFormat="1" ht="18" customHeight="1">
      <c r="A28" s="64" t="s">
        <v>26</v>
      </c>
      <c r="B28" s="60">
        <v>8439.155141059999</v>
      </c>
      <c r="C28" s="48">
        <f t="shared" si="0"/>
        <v>1.1082662801520629</v>
      </c>
      <c r="D28" s="48">
        <f t="shared" si="1"/>
        <v>7.785883726830566</v>
      </c>
      <c r="E28" s="48"/>
      <c r="F28" s="48"/>
      <c r="G28" s="48">
        <v>9220.20209129</v>
      </c>
      <c r="H28" s="48">
        <f>G28/$G$10*100</f>
        <v>1.1292347937893448</v>
      </c>
      <c r="I28" s="48">
        <f t="shared" si="2"/>
        <v>7.865210159787041</v>
      </c>
      <c r="J28" s="48"/>
      <c r="K28" s="48">
        <f>G28-B28</f>
        <v>781.046950230002</v>
      </c>
      <c r="L28" s="49">
        <f>G28/B28-1</f>
        <v>0.09255037230325147</v>
      </c>
    </row>
    <row r="29" spans="1:12" s="50" customFormat="1" ht="2.25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27</v>
      </c>
      <c r="B30" s="60">
        <v>347.024879</v>
      </c>
      <c r="C30" s="48">
        <f t="shared" si="0"/>
        <v>0.04557280501911031</v>
      </c>
      <c r="D30" s="48">
        <f t="shared" si="1"/>
        <v>0.32016183054457686</v>
      </c>
      <c r="E30" s="48"/>
      <c r="F30" s="48"/>
      <c r="G30" s="48">
        <v>396.381374</v>
      </c>
      <c r="H30" s="48">
        <f>G30/$G$10*100</f>
        <v>0.04854640220453153</v>
      </c>
      <c r="I30" s="48">
        <f t="shared" si="2"/>
        <v>0.3381295528088539</v>
      </c>
      <c r="J30" s="48"/>
      <c r="K30" s="48">
        <f>G30-B30</f>
        <v>49.356494999999995</v>
      </c>
      <c r="L30" s="49">
        <f>G30/B30-1</f>
        <v>0.14222754040640417</v>
      </c>
    </row>
    <row r="31" spans="1:12" s="50" customFormat="1" ht="18" customHeight="1">
      <c r="A31" s="66" t="s">
        <v>28</v>
      </c>
      <c r="B31" s="60">
        <v>0</v>
      </c>
      <c r="C31" s="48">
        <f t="shared" si="0"/>
        <v>0</v>
      </c>
      <c r="D31" s="48">
        <f t="shared" si="1"/>
        <v>0</v>
      </c>
      <c r="E31" s="48"/>
      <c r="F31" s="48"/>
      <c r="G31" s="48">
        <v>0</v>
      </c>
      <c r="H31" s="48">
        <f>G31/$G$10*100</f>
        <v>0</v>
      </c>
      <c r="I31" s="48">
        <f t="shared" si="2"/>
        <v>0</v>
      </c>
      <c r="J31" s="48"/>
      <c r="K31" s="48">
        <f>G31-B31</f>
        <v>0</v>
      </c>
      <c r="L31" s="49"/>
    </row>
    <row r="32" spans="1:12" s="50" customFormat="1" ht="34.5" customHeight="1">
      <c r="A32" s="67" t="s">
        <v>29</v>
      </c>
      <c r="B32" s="60">
        <v>477.08567733333336</v>
      </c>
      <c r="C32" s="48">
        <f t="shared" si="0"/>
        <v>0.0626529504546623</v>
      </c>
      <c r="D32" s="48">
        <f t="shared" si="1"/>
        <v>0.4401546777331759</v>
      </c>
      <c r="E32" s="48"/>
      <c r="F32" s="48"/>
      <c r="G32" s="48">
        <v>94.446309</v>
      </c>
      <c r="H32" s="48">
        <f>G32/$G$10*100</f>
        <v>0.011567214819350888</v>
      </c>
      <c r="I32" s="48">
        <f t="shared" si="2"/>
        <v>0.08056657129054916</v>
      </c>
      <c r="J32" s="48"/>
      <c r="K32" s="48">
        <f>G32-B32</f>
        <v>-382.6393683333334</v>
      </c>
      <c r="L32" s="49">
        <f>G32/B32-1</f>
        <v>-0.8020349101069081</v>
      </c>
    </row>
    <row r="33" spans="1:12" s="50" customFormat="1" ht="16.5" customHeight="1">
      <c r="A33" s="68" t="s">
        <v>30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5" customHeight="1">
      <c r="A34" s="69" t="s">
        <v>31</v>
      </c>
      <c r="B34" s="60">
        <v>161.963</v>
      </c>
      <c r="C34" s="68">
        <f t="shared" si="0"/>
        <v>0.0212696802620603</v>
      </c>
      <c r="D34" s="68">
        <f t="shared" si="1"/>
        <v>0.14942551297738885</v>
      </c>
      <c r="E34" s="68"/>
      <c r="F34" s="68"/>
      <c r="G34" s="68">
        <v>-234.848</v>
      </c>
      <c r="H34" s="68">
        <f>G34/$G$10*100</f>
        <v>-0.02876276791181874</v>
      </c>
      <c r="I34" s="68">
        <f t="shared" si="2"/>
        <v>-0.200334966339901</v>
      </c>
      <c r="J34" s="68"/>
      <c r="K34" s="68">
        <f>G34-B34</f>
        <v>-396.81100000000004</v>
      </c>
      <c r="L34" s="49">
        <f>G34/B34-1</f>
        <v>-2.4500101875119626</v>
      </c>
    </row>
    <row r="35" spans="1:12" ht="48" customHeight="1">
      <c r="A35" s="70" t="s">
        <v>32</v>
      </c>
      <c r="B35" s="60">
        <v>76.712697</v>
      </c>
      <c r="C35" s="60">
        <f>B35/$B$10*100</f>
        <v>0.010074242495077965</v>
      </c>
      <c r="D35" s="60">
        <f>B35/B$12*100</f>
        <v>0.0707743997153918</v>
      </c>
      <c r="E35" s="47"/>
      <c r="F35" s="48"/>
      <c r="G35" s="60">
        <v>-146.93800000000002</v>
      </c>
      <c r="H35" s="60">
        <f>G35/$G$10*100</f>
        <v>-0.017996080832823027</v>
      </c>
      <c r="I35" s="60">
        <f t="shared" si="2"/>
        <v>-0.12534413443611347</v>
      </c>
      <c r="J35" s="60"/>
      <c r="K35" s="60">
        <f>G35-B35</f>
        <v>-223.65069700000004</v>
      </c>
      <c r="L35" s="49">
        <f>G35/B35-1</f>
        <v>-2.915432591295806</v>
      </c>
    </row>
    <row r="36" spans="1:12" ht="48" customHeight="1">
      <c r="A36" s="70" t="s">
        <v>33</v>
      </c>
      <c r="B36" s="60">
        <v>680.0768009999999</v>
      </c>
      <c r="C36" s="72">
        <f>B36/$B$10*100</f>
        <v>0.0893106210116805</v>
      </c>
      <c r="D36" s="72">
        <f>B36/B$12*100</f>
        <v>0.6274323447543365</v>
      </c>
      <c r="E36" s="60"/>
      <c r="F36" s="60"/>
      <c r="G36" s="60">
        <v>5685.7719849999985</v>
      </c>
      <c r="H36" s="60">
        <f>G36/$G$10*100</f>
        <v>0.6963590918554805</v>
      </c>
      <c r="I36" s="60">
        <f t="shared" si="2"/>
        <v>4.850196464229318</v>
      </c>
      <c r="J36" s="60"/>
      <c r="K36" s="60">
        <f>G36-B36</f>
        <v>5005.695183999998</v>
      </c>
      <c r="L36" s="49">
        <f>G36/B36-1</f>
        <v>7.360485134384108</v>
      </c>
    </row>
    <row r="37" spans="1:12" ht="10.5" customHeight="1">
      <c r="A37" s="73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1"/>
    </row>
    <row r="38" spans="1:12" s="50" customFormat="1" ht="33" customHeight="1">
      <c r="A38" s="42" t="s">
        <v>34</v>
      </c>
      <c r="B38" s="74">
        <f>B39+B52+B53+B54+B55</f>
        <v>112245.31106178333</v>
      </c>
      <c r="C38" s="44">
        <f aca="true" t="shared" si="3" ref="C38:C56">B38/$B$10*100</f>
        <v>14.740538747736407</v>
      </c>
      <c r="D38" s="44">
        <f aca="true" t="shared" si="4" ref="D38:D54">B38/B$38*100</f>
        <v>100</v>
      </c>
      <c r="E38" s="44"/>
      <c r="F38" s="44"/>
      <c r="G38" s="74">
        <f>G39+G52+G53+G54+G55</f>
        <v>123522.79600465999</v>
      </c>
      <c r="H38" s="44">
        <f aca="true" t="shared" si="5" ref="H38:H54">G38/$G$10*100</f>
        <v>15.1283277409259</v>
      </c>
      <c r="I38" s="44">
        <f aca="true" t="shared" si="6" ref="I38:I54">G38/G$38*100</f>
        <v>100</v>
      </c>
      <c r="J38" s="44"/>
      <c r="K38" s="44">
        <f>G38-B38</f>
        <v>11277.484942876661</v>
      </c>
      <c r="L38" s="45">
        <f>G38/B38-1</f>
        <v>0.10047176880884745</v>
      </c>
    </row>
    <row r="39" spans="1:12" s="50" customFormat="1" ht="19.5" customHeight="1">
      <c r="A39" s="75" t="s">
        <v>35</v>
      </c>
      <c r="B39" s="63">
        <f>B40+B41+B42+B43+B44+B51</f>
        <v>107211.76337426</v>
      </c>
      <c r="C39" s="48">
        <f t="shared" si="3"/>
        <v>14.079511538451236</v>
      </c>
      <c r="D39" s="48">
        <f t="shared" si="4"/>
        <v>95.51558310996822</v>
      </c>
      <c r="E39" s="48"/>
      <c r="F39" s="48"/>
      <c r="G39" s="63">
        <f>G40+G41+G42+G43+G44+G51</f>
        <v>120091.42705566</v>
      </c>
      <c r="H39" s="48">
        <f t="shared" si="5"/>
        <v>14.70807434851929</v>
      </c>
      <c r="I39" s="48">
        <f t="shared" si="6"/>
        <v>97.2220763616211</v>
      </c>
      <c r="J39" s="48"/>
      <c r="K39" s="48">
        <f>G39-B39</f>
        <v>12879.663681399994</v>
      </c>
      <c r="L39" s="49">
        <f>G39/B39-1</f>
        <v>0.12013293388747881</v>
      </c>
    </row>
    <row r="40" spans="1:12" ht="19.5" customHeight="1">
      <c r="A40" s="76" t="s">
        <v>36</v>
      </c>
      <c r="B40" s="68">
        <v>27815.91543</v>
      </c>
      <c r="C40" s="68">
        <f t="shared" si="3"/>
        <v>3.652906079738024</v>
      </c>
      <c r="D40" s="68">
        <f t="shared" si="4"/>
        <v>24.781360724003207</v>
      </c>
      <c r="E40" s="68"/>
      <c r="F40" s="68"/>
      <c r="G40" s="77">
        <v>33236.642524999996</v>
      </c>
      <c r="H40" s="68">
        <f>G40/$G$10*100</f>
        <v>4.070623701775872</v>
      </c>
      <c r="I40" s="68">
        <f t="shared" si="6"/>
        <v>26.907294523794718</v>
      </c>
      <c r="J40" s="68"/>
      <c r="K40" s="68">
        <f>G40-B40</f>
        <v>5420.727094999995</v>
      </c>
      <c r="L40" s="78">
        <f>G40/B40-1</f>
        <v>0.19487861575656207</v>
      </c>
    </row>
    <row r="41" spans="1:12" ht="17.25" customHeight="1">
      <c r="A41" s="76" t="s">
        <v>37</v>
      </c>
      <c r="B41" s="68">
        <v>17390.648693333333</v>
      </c>
      <c r="C41" s="68">
        <f t="shared" si="3"/>
        <v>2.2838150519378915</v>
      </c>
      <c r="D41" s="68">
        <f t="shared" si="4"/>
        <v>15.49342999616347</v>
      </c>
      <c r="E41" s="68"/>
      <c r="F41" s="68"/>
      <c r="G41" s="77">
        <v>17544.393203</v>
      </c>
      <c r="H41" s="68">
        <f t="shared" si="5"/>
        <v>2.1487315619105942</v>
      </c>
      <c r="I41" s="68">
        <f t="shared" si="6"/>
        <v>14.203364699045611</v>
      </c>
      <c r="J41" s="68"/>
      <c r="K41" s="68">
        <f>G41-B41</f>
        <v>153.744509666667</v>
      </c>
      <c r="L41" s="78">
        <f>G41/B41-1</f>
        <v>0.008840642599238002</v>
      </c>
    </row>
    <row r="42" spans="1:12" ht="19.5" customHeight="1">
      <c r="A42" s="76" t="s">
        <v>38</v>
      </c>
      <c r="B42" s="68">
        <v>6318.087125459999</v>
      </c>
      <c r="C42" s="68">
        <f t="shared" si="3"/>
        <v>0.8297184729004392</v>
      </c>
      <c r="D42" s="68">
        <f t="shared" si="4"/>
        <v>5.628820541093539</v>
      </c>
      <c r="E42" s="68"/>
      <c r="F42" s="68"/>
      <c r="G42" s="77">
        <v>6049.87555166</v>
      </c>
      <c r="H42" s="68">
        <f t="shared" si="5"/>
        <v>0.7409523027140233</v>
      </c>
      <c r="I42" s="68">
        <f t="shared" si="6"/>
        <v>4.89778061001126</v>
      </c>
      <c r="J42" s="68"/>
      <c r="K42" s="68">
        <f>G42-B42</f>
        <v>-268.2115737999984</v>
      </c>
      <c r="L42" s="78">
        <f>G42/B42-1</f>
        <v>-0.04245138892105271</v>
      </c>
    </row>
    <row r="43" spans="1:12" ht="19.5" customHeight="1">
      <c r="A43" s="76" t="s">
        <v>39</v>
      </c>
      <c r="B43" s="68">
        <v>2671.0081370000003</v>
      </c>
      <c r="C43" s="68">
        <f t="shared" si="3"/>
        <v>0.35076831777227735</v>
      </c>
      <c r="D43" s="68">
        <f t="shared" si="4"/>
        <v>2.3796166732789343</v>
      </c>
      <c r="E43" s="68"/>
      <c r="F43" s="68"/>
      <c r="G43" s="77">
        <v>3589.382302</v>
      </c>
      <c r="H43" s="68">
        <f t="shared" si="5"/>
        <v>0.4396059157379057</v>
      </c>
      <c r="I43" s="68">
        <f t="shared" si="6"/>
        <v>2.9058460608878933</v>
      </c>
      <c r="J43" s="68"/>
      <c r="K43" s="68">
        <f>G43-B43</f>
        <v>918.3741649999997</v>
      </c>
      <c r="L43" s="78">
        <f>G43/B43-1</f>
        <v>0.3438305380946878</v>
      </c>
    </row>
    <row r="44" spans="1:12" s="50" customFormat="1" ht="19.5" customHeight="1">
      <c r="A44" s="76" t="s">
        <v>40</v>
      </c>
      <c r="B44" s="77">
        <f>B45+B46+B47+B48+B50+B49</f>
        <v>52879.424428466664</v>
      </c>
      <c r="C44" s="68">
        <f t="shared" si="3"/>
        <v>6.944354266315559</v>
      </c>
      <c r="D44" s="68">
        <f t="shared" si="4"/>
        <v>47.11058656103699</v>
      </c>
      <c r="E44" s="68"/>
      <c r="F44" s="68"/>
      <c r="G44" s="77">
        <f>G45+G46+G47+G48+G50+G49</f>
        <v>59543.037184</v>
      </c>
      <c r="H44" s="68">
        <f t="shared" si="5"/>
        <v>7.292472404654012</v>
      </c>
      <c r="I44" s="68">
        <f t="shared" si="6"/>
        <v>48.204087917305316</v>
      </c>
      <c r="J44" s="68"/>
      <c r="K44" s="68">
        <f>G44-B44</f>
        <v>6663.612755533337</v>
      </c>
      <c r="L44" s="78">
        <f>G44/B44-1</f>
        <v>0.12601522856111314</v>
      </c>
    </row>
    <row r="45" spans="1:12" ht="31.5" customHeight="1">
      <c r="A45" s="79" t="s">
        <v>41</v>
      </c>
      <c r="B45" s="54">
        <v>473.8420479999986</v>
      </c>
      <c r="C45" s="54">
        <f t="shared" si="3"/>
        <v>0.062226983049707654</v>
      </c>
      <c r="D45" s="54">
        <f>B45/B$38*100</f>
        <v>0.42214863455559504</v>
      </c>
      <c r="E45" s="54"/>
      <c r="F45" s="54"/>
      <c r="G45" s="80">
        <v>468.87951799999973</v>
      </c>
      <c r="H45" s="54">
        <f t="shared" si="5"/>
        <v>0.05742553802816898</v>
      </c>
      <c r="I45" s="54">
        <f t="shared" si="6"/>
        <v>0.37958946297030943</v>
      </c>
      <c r="J45" s="54"/>
      <c r="K45" s="54">
        <f>G45-B45</f>
        <v>-4.962529999998878</v>
      </c>
      <c r="L45" s="55">
        <f>G45/B45-1</f>
        <v>-0.010472962500784444</v>
      </c>
    </row>
    <row r="46" spans="1:12" ht="15.75" customHeight="1">
      <c r="A46" s="81" t="s">
        <v>42</v>
      </c>
      <c r="B46" s="54">
        <v>4724.447993466667</v>
      </c>
      <c r="C46" s="82">
        <f t="shared" si="3"/>
        <v>0.6204349032542517</v>
      </c>
      <c r="D46" s="82">
        <f t="shared" si="4"/>
        <v>4.209038176094664</v>
      </c>
      <c r="E46" s="82"/>
      <c r="F46" s="82"/>
      <c r="G46" s="83">
        <v>6152.433984999999</v>
      </c>
      <c r="H46" s="82">
        <f t="shared" si="5"/>
        <v>0.7535130416411512</v>
      </c>
      <c r="I46" s="82">
        <f t="shared" si="6"/>
        <v>4.980808550324503</v>
      </c>
      <c r="J46" s="82"/>
      <c r="K46" s="82">
        <f>G46-B46</f>
        <v>1427.9859915333318</v>
      </c>
      <c r="L46" s="84">
        <f>G46/B46-1</f>
        <v>0.3022545688952576</v>
      </c>
    </row>
    <row r="47" spans="1:12" ht="33" customHeight="1">
      <c r="A47" s="79" t="s">
        <v>43</v>
      </c>
      <c r="B47" s="54">
        <v>4806.038460000001</v>
      </c>
      <c r="C47" s="54">
        <f t="shared" si="3"/>
        <v>0.631149715499001</v>
      </c>
      <c r="D47" s="54">
        <f t="shared" si="4"/>
        <v>4.281727596936862</v>
      </c>
      <c r="E47" s="48"/>
      <c r="F47" s="48"/>
      <c r="G47" s="80">
        <v>473.01568199999997</v>
      </c>
      <c r="H47" s="54">
        <f t="shared" si="5"/>
        <v>0.0579321104715248</v>
      </c>
      <c r="I47" s="54">
        <f t="shared" si="6"/>
        <v>0.3829379655413201</v>
      </c>
      <c r="J47" s="54"/>
      <c r="K47" s="54">
        <f>G47-B47</f>
        <v>-4333.0227780000005</v>
      </c>
      <c r="L47" s="55">
        <f>G47/B47-1</f>
        <v>-0.9015788812476544</v>
      </c>
    </row>
    <row r="48" spans="1:12" ht="17.25" customHeight="1">
      <c r="A48" s="81" t="s">
        <v>44</v>
      </c>
      <c r="B48" s="54">
        <v>40155.611</v>
      </c>
      <c r="C48" s="82">
        <f>B48/$B$10*100</f>
        <v>5.273408165430817</v>
      </c>
      <c r="D48" s="82">
        <f t="shared" si="4"/>
        <v>35.77486722621054</v>
      </c>
      <c r="E48" s="82"/>
      <c r="F48" s="82"/>
      <c r="G48" s="83">
        <v>44106.295469000004</v>
      </c>
      <c r="H48" s="82">
        <f t="shared" si="5"/>
        <v>5.401873296876914</v>
      </c>
      <c r="I48" s="82">
        <f t="shared" si="6"/>
        <v>35.70700866205786</v>
      </c>
      <c r="J48" s="82"/>
      <c r="K48" s="82">
        <f>G48-B48</f>
        <v>3950.684469000007</v>
      </c>
      <c r="L48" s="84">
        <f>G48/B48-1</f>
        <v>0.09838436947205231</v>
      </c>
    </row>
    <row r="49" spans="1:12" ht="48" customHeight="1">
      <c r="A49" s="85" t="s">
        <v>45</v>
      </c>
      <c r="B49" s="83">
        <v>949.2523780000002</v>
      </c>
      <c r="C49" s="82">
        <f>B49/$B$10*100</f>
        <v>0.12465991966103622</v>
      </c>
      <c r="D49" s="82">
        <f>B49/B$38*100</f>
        <v>0.8456944606599219</v>
      </c>
      <c r="E49" s="82"/>
      <c r="F49" s="82"/>
      <c r="G49" s="83">
        <v>6126.838869</v>
      </c>
      <c r="H49" s="82">
        <f>G49/$G$10*100</f>
        <v>0.7503783060624617</v>
      </c>
      <c r="I49" s="82">
        <f t="shared" si="6"/>
        <v>4.960087584779785</v>
      </c>
      <c r="J49" s="82"/>
      <c r="K49" s="82">
        <f>G49-B49</f>
        <v>5177.586491</v>
      </c>
      <c r="L49" s="84">
        <f>G49/B49-1</f>
        <v>5.454383482197606</v>
      </c>
    </row>
    <row r="50" spans="1:12" ht="19.5" customHeight="1">
      <c r="A50" s="86" t="s">
        <v>46</v>
      </c>
      <c r="B50" s="54">
        <v>1770.2325489999998</v>
      </c>
      <c r="C50" s="54">
        <f t="shared" si="3"/>
        <v>0.2324745794207442</v>
      </c>
      <c r="D50" s="54">
        <f t="shared" si="4"/>
        <v>1.5771104665794087</v>
      </c>
      <c r="E50" s="54"/>
      <c r="F50" s="54"/>
      <c r="G50" s="80">
        <v>2215.573661</v>
      </c>
      <c r="H50" s="54">
        <f t="shared" si="5"/>
        <v>0.2713501115737905</v>
      </c>
      <c r="I50" s="54">
        <f t="shared" si="6"/>
        <v>1.7936556916315394</v>
      </c>
      <c r="J50" s="54"/>
      <c r="K50" s="54">
        <f>G50-B50</f>
        <v>445.34111200000007</v>
      </c>
      <c r="L50" s="55">
        <f>G50/B50-1</f>
        <v>0.25157209557104365</v>
      </c>
    </row>
    <row r="51" spans="1:12" ht="31.5" customHeight="1">
      <c r="A51" s="87" t="s">
        <v>47</v>
      </c>
      <c r="B51" s="88">
        <v>136.67956</v>
      </c>
      <c r="C51" s="88">
        <f>B51/$B$10*100</f>
        <v>0.01794934978704449</v>
      </c>
      <c r="D51" s="68">
        <f t="shared" si="4"/>
        <v>0.12176861439206785</v>
      </c>
      <c r="E51" s="68"/>
      <c r="F51" s="68"/>
      <c r="G51" s="77">
        <v>128.09629</v>
      </c>
      <c r="H51" s="68">
        <f t="shared" si="5"/>
        <v>0.015688461726883037</v>
      </c>
      <c r="I51" s="68">
        <f t="shared" si="6"/>
        <v>0.10370255057630616</v>
      </c>
      <c r="J51" s="68"/>
      <c r="K51" s="68">
        <f>G51-B51</f>
        <v>-8.583269999999999</v>
      </c>
      <c r="L51" s="89">
        <f>G51/B51-1</f>
        <v>-0.06279849013268701</v>
      </c>
    </row>
    <row r="52" spans="1:12" s="50" customFormat="1" ht="19.5" customHeight="1">
      <c r="A52" s="75" t="s">
        <v>48</v>
      </c>
      <c r="B52" s="90">
        <v>5033.5476875233335</v>
      </c>
      <c r="C52" s="68">
        <f t="shared" si="3"/>
        <v>0.6610272092851721</v>
      </c>
      <c r="D52" s="68">
        <f t="shared" si="4"/>
        <v>4.484416890031791</v>
      </c>
      <c r="E52" s="68"/>
      <c r="F52" s="68"/>
      <c r="G52" s="77">
        <v>4078.2144309999994</v>
      </c>
      <c r="H52" s="68">
        <f t="shared" si="5"/>
        <v>0.49947512933251675</v>
      </c>
      <c r="I52" s="68">
        <f t="shared" si="6"/>
        <v>3.3015885026162666</v>
      </c>
      <c r="J52" s="68"/>
      <c r="K52" s="68">
        <f>G52-B52</f>
        <v>-955.3332565233341</v>
      </c>
      <c r="L52" s="78">
        <f>G52/B52-1</f>
        <v>-0.18979322653311115</v>
      </c>
    </row>
    <row r="53" spans="1:12" ht="19.5" customHeight="1">
      <c r="A53" s="75" t="s">
        <v>30</v>
      </c>
      <c r="B53" s="90">
        <v>0</v>
      </c>
      <c r="C53" s="68">
        <f t="shared" si="3"/>
        <v>0</v>
      </c>
      <c r="D53" s="68">
        <f t="shared" si="4"/>
        <v>0</v>
      </c>
      <c r="E53" s="68"/>
      <c r="F53" s="68"/>
      <c r="G53" s="77">
        <v>0</v>
      </c>
      <c r="H53" s="68">
        <f t="shared" si="5"/>
        <v>0</v>
      </c>
      <c r="I53" s="68">
        <f t="shared" si="6"/>
        <v>0</v>
      </c>
      <c r="J53" s="68"/>
      <c r="K53" s="68">
        <f>G53-B53</f>
        <v>0</v>
      </c>
      <c r="L53" s="78"/>
    </row>
    <row r="54" spans="1:12" s="50" customFormat="1" ht="32.25" customHeight="1">
      <c r="A54" s="91" t="s">
        <v>49</v>
      </c>
      <c r="B54" s="88">
        <v>0</v>
      </c>
      <c r="C54" s="68">
        <f t="shared" si="3"/>
        <v>0</v>
      </c>
      <c r="D54" s="68">
        <f t="shared" si="4"/>
        <v>0</v>
      </c>
      <c r="E54" s="68"/>
      <c r="F54" s="68"/>
      <c r="G54" s="77">
        <v>-646.8454820000001</v>
      </c>
      <c r="H54" s="68">
        <f t="shared" si="5"/>
        <v>-0.07922173692590326</v>
      </c>
      <c r="I54" s="68">
        <f t="shared" si="6"/>
        <v>-0.523664864237365</v>
      </c>
      <c r="J54" s="68"/>
      <c r="K54" s="68">
        <f>G54-B54</f>
        <v>-646.8454820000001</v>
      </c>
      <c r="L54" s="78"/>
    </row>
    <row r="55" spans="1:12" s="50" customFormat="1" ht="7.5" customHeight="1">
      <c r="A55" s="92"/>
      <c r="B55" s="93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8"/>
    </row>
    <row r="56" spans="1:12" s="35" customFormat="1" ht="21" customHeight="1" thickBot="1">
      <c r="A56" s="94" t="s">
        <v>50</v>
      </c>
      <c r="B56" s="95">
        <f>B12-B38</f>
        <v>-3854.851646389987</v>
      </c>
      <c r="C56" s="96">
        <f t="shared" si="3"/>
        <v>-0.5062357574038007</v>
      </c>
      <c r="D56" s="95">
        <v>0</v>
      </c>
      <c r="E56" s="95"/>
      <c r="F56" s="97"/>
      <c r="G56" s="95">
        <f>G12-G38</f>
        <v>-6295.132611369976</v>
      </c>
      <c r="H56" s="96">
        <f>G56/$G$10*100</f>
        <v>-0.7709899095370455</v>
      </c>
      <c r="I56" s="98">
        <v>0</v>
      </c>
      <c r="J56" s="97"/>
      <c r="K56" s="95">
        <f>G56-B56</f>
        <v>-2440.280964979989</v>
      </c>
      <c r="L56" s="99">
        <f>G56/B56-1</f>
        <v>0.6330414731434029</v>
      </c>
    </row>
    <row r="57" spans="1:11" ht="19.5" customHeight="1">
      <c r="A57" s="101"/>
      <c r="B57" s="101"/>
      <c r="C57" s="101"/>
      <c r="D57" s="101"/>
      <c r="E57" s="101"/>
      <c r="F57" s="101"/>
      <c r="G57" s="100"/>
      <c r="H57" s="100"/>
      <c r="I57" s="100"/>
      <c r="J57" s="100"/>
      <c r="K57" s="100"/>
    </row>
    <row r="58" spans="7:11" ht="19.5" customHeight="1">
      <c r="G58" s="100"/>
      <c r="H58" s="100"/>
      <c r="I58" s="100"/>
      <c r="J58" s="100"/>
      <c r="K58" s="100"/>
    </row>
    <row r="59" spans="7:11" ht="19.5" customHeight="1">
      <c r="G59" s="100"/>
      <c r="H59" s="100"/>
      <c r="I59" s="100"/>
      <c r="J59" s="100"/>
      <c r="K59" s="100"/>
    </row>
    <row r="60" spans="7:11" ht="19.5" customHeight="1">
      <c r="G60" s="100"/>
      <c r="H60" s="100"/>
      <c r="I60" s="100"/>
      <c r="J60" s="100"/>
      <c r="K60" s="100"/>
    </row>
    <row r="61" spans="7:11" ht="19.5" customHeight="1">
      <c r="G61" s="100"/>
      <c r="H61" s="100"/>
      <c r="I61" s="100"/>
      <c r="J61" s="100"/>
      <c r="K61" s="100"/>
    </row>
    <row r="62" spans="7:11" ht="19.5" customHeight="1">
      <c r="G62" s="100"/>
      <c r="H62" s="100"/>
      <c r="I62" s="100"/>
      <c r="J62" s="100"/>
      <c r="K62" s="100"/>
    </row>
    <row r="63" spans="7:11" ht="19.5" customHeight="1">
      <c r="G63" s="100"/>
      <c r="H63" s="100"/>
      <c r="I63" s="100"/>
      <c r="J63" s="100"/>
      <c r="K63" s="100"/>
    </row>
    <row r="64" spans="7:11" ht="19.5" customHeight="1">
      <c r="G64" s="100"/>
      <c r="H64" s="100"/>
      <c r="I64" s="100"/>
      <c r="J64" s="100"/>
      <c r="K64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2017-07-25T09:00:41Z</cp:lastPrinted>
  <dcterms:created xsi:type="dcterms:W3CDTF">2017-07-25T08:59:56Z</dcterms:created>
  <dcterms:modified xsi:type="dcterms:W3CDTF">2017-07-25T09:04:49Z</dcterms:modified>
  <cp:category/>
  <cp:version/>
  <cp:contentType/>
  <cp:contentStatus/>
</cp:coreProperties>
</file>