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<sst xmlns="http://schemas.openxmlformats.org/spreadsheetml/2006/main" count="57" uniqueCount="52">
  <si>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</si>
  <si>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</si>
  <si>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
 Realizări 1.01.-28.02.2018
</t>
  </si>
  <si>
    <t xml:space="preserve">
Realizări 1.01.-28.02.2019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</si>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</sst>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2%20februarie%202019\BGC%20-%20februar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uarie in luna"/>
      <sheetName val="februarie 2019 "/>
      <sheetName val="UAT februarie 2019"/>
      <sheetName val=" consolidari februarie"/>
      <sheetName val="ianuarie 2019  (valori)"/>
      <sheetName val="UAT ianuarie 2019 (valori)"/>
      <sheetName val="decembrie 2018  (valori)"/>
      <sheetName val="UAT decembrie 2018 (valori)"/>
      <sheetName val="Sinteza - An 2"/>
      <sheetName val="2018 - 2019"/>
      <sheetName val="Sinteza - Anexa executie progr"/>
      <sheetName val="program %.exec"/>
      <sheetName val="Progr.rectif.act.28.12(Liliana)"/>
      <sheetName val="Sinteza - program 3 luni "/>
      <sheetName val="program trim I _%.exec"/>
      <sheetName val="BGC 2018 -MFP 5 nivele"/>
      <sheetName val="dob_trez"/>
      <sheetName val="SPECIAL_CNAIR"/>
      <sheetName val="CNAIR_ex"/>
      <sheetName val=" februarie 2018 "/>
      <sheetName val="februarie 2018 leg"/>
      <sheetName val="febr 2019 Engl"/>
      <sheetName val="Sinteza-anexa program 9 luni "/>
      <sheetName val="program 9 luni .%.exec "/>
      <sheetName val="Sinteza-anexa program 6 luni"/>
      <sheetName val="progr 6 luni % execuție  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33">
      <selection activeCell="S37" sqref="S3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23">
        <v>940477.5</v>
      </c>
      <c r="C10" s="23"/>
      <c r="D10" s="23"/>
      <c r="E10" s="23"/>
      <c r="F10" s="23"/>
      <c r="G10" s="23">
        <v>1022500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10</v>
      </c>
      <c r="B12" s="42">
        <f>B13+B30+B31+B33+B34++B37+B32+B35+B36</f>
        <v>42304.69380864</v>
      </c>
      <c r="C12" s="43">
        <f>B12/$B$10*100</f>
        <v>4.498214344164533</v>
      </c>
      <c r="D12" s="43">
        <f>B12/B$12*100</f>
        <v>100</v>
      </c>
      <c r="E12" s="43"/>
      <c r="F12" s="43"/>
      <c r="G12" s="42">
        <f>G13+G30+G31+G33+G34+G37+G32+G35+G36</f>
        <v>46693.77202229</v>
      </c>
      <c r="H12" s="43">
        <f>G12/$G$10*100</f>
        <v>4.566628070639609</v>
      </c>
      <c r="I12" s="43">
        <f aca="true" t="shared" si="0" ref="I12:I32">G12/G$12*100</f>
        <v>100</v>
      </c>
      <c r="J12" s="43"/>
      <c r="K12" s="43">
        <f>G12-B12</f>
        <v>4389.078213650006</v>
      </c>
      <c r="L12" s="44">
        <f>G12/B12-1</f>
        <v>0.10374920176714797</v>
      </c>
    </row>
    <row r="13" spans="1:12" s="49" customFormat="1" ht="24.75" customHeight="1">
      <c r="A13" s="45" t="s">
        <v>11</v>
      </c>
      <c r="B13" s="46">
        <f>B14+B27+B28</f>
        <v>38888.88080864</v>
      </c>
      <c r="C13" s="47">
        <f aca="true" t="shared" si="1" ref="C13:C28">B13/$B$10*100</f>
        <v>4.13501448026561</v>
      </c>
      <c r="D13" s="47">
        <f>B13/B$12*100</f>
        <v>91.92568792614125</v>
      </c>
      <c r="E13" s="47"/>
      <c r="F13" s="47"/>
      <c r="G13" s="46">
        <f>G14+G27+G28</f>
        <v>44319.170426289995</v>
      </c>
      <c r="H13" s="47">
        <f aca="true" t="shared" si="2" ref="H13:H28">G13/$G$10*100</f>
        <v>4.334393195725183</v>
      </c>
      <c r="I13" s="47">
        <f t="shared" si="0"/>
        <v>94.91452180203721</v>
      </c>
      <c r="J13" s="47"/>
      <c r="K13" s="47">
        <f>G13-B13</f>
        <v>5430.289617649993</v>
      </c>
      <c r="L13" s="48">
        <f>G13/B13-1</f>
        <v>0.139636047752846</v>
      </c>
    </row>
    <row r="14" spans="1:12" s="49" customFormat="1" ht="25.5" customHeight="1">
      <c r="A14" s="50" t="s">
        <v>12</v>
      </c>
      <c r="B14" s="46">
        <f>B15+B19+B20+B25+B26</f>
        <v>21641.312397</v>
      </c>
      <c r="C14" s="47">
        <f t="shared" si="1"/>
        <v>2.3010983672655647</v>
      </c>
      <c r="D14" s="47">
        <f aca="true" t="shared" si="3" ref="D14:D34">B14/B$12*100</f>
        <v>51.155818536098565</v>
      </c>
      <c r="E14" s="47"/>
      <c r="F14" s="47"/>
      <c r="G14" s="46">
        <f>G15+G19+G20+G25+G26</f>
        <v>23312.520312999997</v>
      </c>
      <c r="H14" s="47">
        <f t="shared" si="2"/>
        <v>2.2799530868459654</v>
      </c>
      <c r="I14" s="47">
        <f t="shared" si="0"/>
        <v>49.92640196613673</v>
      </c>
      <c r="J14" s="47"/>
      <c r="K14" s="47">
        <f>G14-B14</f>
        <v>1671.2079159999957</v>
      </c>
      <c r="L14" s="48">
        <f>G14/B14-1</f>
        <v>0.07722303921973173</v>
      </c>
    </row>
    <row r="15" spans="1:12" s="49" customFormat="1" ht="40.5" customHeight="1">
      <c r="A15" s="51" t="s">
        <v>13</v>
      </c>
      <c r="B15" s="46">
        <f>B16+B17+B18</f>
        <v>5940.962</v>
      </c>
      <c r="C15" s="47">
        <f t="shared" si="1"/>
        <v>0.6316963457392655</v>
      </c>
      <c r="D15" s="47">
        <f t="shared" si="3"/>
        <v>14.043269115415894</v>
      </c>
      <c r="E15" s="47"/>
      <c r="F15" s="47"/>
      <c r="G15" s="46">
        <f>G16+G17+G18</f>
        <v>4935.466091</v>
      </c>
      <c r="H15" s="47">
        <f t="shared" si="2"/>
        <v>0.48268617026894867</v>
      </c>
      <c r="I15" s="47">
        <f t="shared" si="0"/>
        <v>10.569859484995083</v>
      </c>
      <c r="J15" s="47"/>
      <c r="K15" s="47">
        <f>G15-B15</f>
        <v>-1005.4959090000002</v>
      </c>
      <c r="L15" s="48">
        <f>G15/B15-1</f>
        <v>-0.16924799535832746</v>
      </c>
    </row>
    <row r="16" spans="1:12" ht="25.5" customHeight="1">
      <c r="A16" s="52" t="s">
        <v>14</v>
      </c>
      <c r="B16" s="53">
        <v>539.7379999999999</v>
      </c>
      <c r="C16" s="53">
        <f t="shared" si="1"/>
        <v>0.05738978338131427</v>
      </c>
      <c r="D16" s="53">
        <f t="shared" si="3"/>
        <v>1.2758347866585145</v>
      </c>
      <c r="E16" s="53"/>
      <c r="F16" s="53"/>
      <c r="G16" s="53">
        <v>511.537</v>
      </c>
      <c r="H16" s="53">
        <f t="shared" si="2"/>
        <v>0.050028068459657696</v>
      </c>
      <c r="I16" s="53">
        <f t="shared" si="0"/>
        <v>1.0955144076940493</v>
      </c>
      <c r="J16" s="53"/>
      <c r="K16" s="53">
        <f>G16-B16</f>
        <v>-28.200999999999965</v>
      </c>
      <c r="L16" s="54">
        <f>G16/B16-1</f>
        <v>-0.05224942472088301</v>
      </c>
    </row>
    <row r="17" spans="1:12" ht="18" customHeight="1">
      <c r="A17" s="52" t="s">
        <v>15</v>
      </c>
      <c r="B17" s="53">
        <v>4878.148</v>
      </c>
      <c r="C17" s="53">
        <f t="shared" si="1"/>
        <v>0.5186884322059805</v>
      </c>
      <c r="D17" s="53">
        <f t="shared" si="3"/>
        <v>11.530985242596707</v>
      </c>
      <c r="E17" s="53"/>
      <c r="F17" s="53"/>
      <c r="G17" s="53">
        <v>3646.817091</v>
      </c>
      <c r="H17" s="53">
        <f t="shared" si="2"/>
        <v>0.35665692821515893</v>
      </c>
      <c r="I17" s="53">
        <f t="shared" si="0"/>
        <v>7.810071735603487</v>
      </c>
      <c r="J17" s="53"/>
      <c r="K17" s="53">
        <f>G17-B17</f>
        <v>-1231.3309090000002</v>
      </c>
      <c r="L17" s="54">
        <f>G17/B17-1</f>
        <v>-0.2524177021689379</v>
      </c>
    </row>
    <row r="18" spans="1:12" ht="36.75" customHeight="1">
      <c r="A18" s="55" t="s">
        <v>16</v>
      </c>
      <c r="B18" s="53">
        <v>523.076</v>
      </c>
      <c r="C18" s="53">
        <f t="shared" si="1"/>
        <v>0.055618130151970674</v>
      </c>
      <c r="D18" s="53">
        <f t="shared" si="3"/>
        <v>1.236449086160673</v>
      </c>
      <c r="E18" s="53"/>
      <c r="F18" s="53"/>
      <c r="G18" s="53">
        <v>777.1119999999999</v>
      </c>
      <c r="H18" s="53">
        <f t="shared" si="2"/>
        <v>0.07600117359413201</v>
      </c>
      <c r="I18" s="53">
        <f t="shared" si="0"/>
        <v>1.6642733416975464</v>
      </c>
      <c r="J18" s="53"/>
      <c r="K18" s="53">
        <f>G18-B18</f>
        <v>254.03599999999983</v>
      </c>
      <c r="L18" s="54">
        <f>G18/B18-1</f>
        <v>0.4856579158669101</v>
      </c>
    </row>
    <row r="19" spans="1:12" ht="24" customHeight="1">
      <c r="A19" s="51" t="s">
        <v>17</v>
      </c>
      <c r="B19" s="47">
        <v>914.5930000000001</v>
      </c>
      <c r="C19" s="47">
        <f t="shared" si="1"/>
        <v>0.09724772788291056</v>
      </c>
      <c r="D19" s="47">
        <f t="shared" si="3"/>
        <v>2.1619184957041586</v>
      </c>
      <c r="E19" s="47"/>
      <c r="F19" s="47"/>
      <c r="G19" s="47">
        <v>1018.12</v>
      </c>
      <c r="H19" s="47">
        <f t="shared" si="2"/>
        <v>0.09957163814180929</v>
      </c>
      <c r="I19" s="47">
        <f t="shared" si="0"/>
        <v>2.1804192634383543</v>
      </c>
      <c r="J19" s="47"/>
      <c r="K19" s="47">
        <f>G19-B19</f>
        <v>103.52699999999993</v>
      </c>
      <c r="L19" s="48">
        <f>G19/B19-1</f>
        <v>0.11319461224828964</v>
      </c>
    </row>
    <row r="20" spans="1:12" ht="23.25" customHeight="1">
      <c r="A20" s="56" t="s">
        <v>18</v>
      </c>
      <c r="B20" s="46">
        <f>B21+B22+B23+B24</f>
        <v>14407.350397</v>
      </c>
      <c r="C20" s="47">
        <f t="shared" si="1"/>
        <v>1.5319186686550184</v>
      </c>
      <c r="D20" s="47">
        <f t="shared" si="3"/>
        <v>34.05615098449797</v>
      </c>
      <c r="E20" s="47"/>
      <c r="F20" s="47"/>
      <c r="G20" s="46">
        <f>G21+G22+G23+G24</f>
        <v>16959.591222</v>
      </c>
      <c r="H20" s="47">
        <f t="shared" si="2"/>
        <v>1.6586397283129586</v>
      </c>
      <c r="I20" s="47">
        <f t="shared" si="0"/>
        <v>36.32088496492439</v>
      </c>
      <c r="J20" s="47"/>
      <c r="K20" s="47">
        <f>G20-B20</f>
        <v>2552.240824999999</v>
      </c>
      <c r="L20" s="48">
        <f>G20/B20-1</f>
        <v>0.17714852173869833</v>
      </c>
    </row>
    <row r="21" spans="1:12" ht="20.25" customHeight="1">
      <c r="A21" s="52" t="s">
        <v>19</v>
      </c>
      <c r="B21" s="39">
        <v>9463.067</v>
      </c>
      <c r="C21" s="53">
        <f t="shared" si="1"/>
        <v>1.0061981280785557</v>
      </c>
      <c r="D21" s="53">
        <f t="shared" si="3"/>
        <v>22.36883463287786</v>
      </c>
      <c r="E21" s="53"/>
      <c r="F21" s="53"/>
      <c r="G21" s="53">
        <v>10796.395</v>
      </c>
      <c r="H21" s="53">
        <f t="shared" si="2"/>
        <v>1.055882151589242</v>
      </c>
      <c r="I21" s="53">
        <f t="shared" si="0"/>
        <v>23.12170238644711</v>
      </c>
      <c r="J21" s="53"/>
      <c r="K21" s="53">
        <f>G21-B21</f>
        <v>1333.3280000000013</v>
      </c>
      <c r="L21" s="54">
        <f>G21/B21-1</f>
        <v>0.1408980830422104</v>
      </c>
    </row>
    <row r="22" spans="1:12" ht="18" customHeight="1">
      <c r="A22" s="52" t="s">
        <v>20</v>
      </c>
      <c r="B22" s="39">
        <v>3701.377</v>
      </c>
      <c r="C22" s="53">
        <f t="shared" si="1"/>
        <v>0.3935635887089271</v>
      </c>
      <c r="D22" s="53">
        <f t="shared" si="3"/>
        <v>8.749329369319435</v>
      </c>
      <c r="E22" s="53"/>
      <c r="F22" s="53"/>
      <c r="G22" s="53">
        <v>4524.3</v>
      </c>
      <c r="H22" s="53">
        <f t="shared" si="2"/>
        <v>0.44247432762836186</v>
      </c>
      <c r="I22" s="53">
        <f t="shared" si="0"/>
        <v>9.689300744091215</v>
      </c>
      <c r="J22" s="53"/>
      <c r="K22" s="53">
        <f>G22-B22</f>
        <v>822.9230000000002</v>
      </c>
      <c r="L22" s="54">
        <f>G22/B22-1</f>
        <v>0.22232887922521805</v>
      </c>
    </row>
    <row r="23" spans="1:12" s="58" customFormat="1" ht="30" customHeight="1">
      <c r="A23" s="57" t="s">
        <v>21</v>
      </c>
      <c r="B23" s="39">
        <v>716.028397</v>
      </c>
      <c r="C23" s="53">
        <f t="shared" si="1"/>
        <v>0.07613455898732294</v>
      </c>
      <c r="D23" s="53">
        <f t="shared" si="3"/>
        <v>1.6925507137313536</v>
      </c>
      <c r="E23" s="53"/>
      <c r="F23" s="53"/>
      <c r="G23" s="53">
        <v>1060.927222</v>
      </c>
      <c r="H23" s="53">
        <f t="shared" si="2"/>
        <v>0.10375816352078239</v>
      </c>
      <c r="I23" s="53">
        <f t="shared" si="0"/>
        <v>2.2720957764850307</v>
      </c>
      <c r="J23" s="53"/>
      <c r="K23" s="53">
        <f>G23-B23</f>
        <v>344.898825</v>
      </c>
      <c r="L23" s="54">
        <f>G23/B23-1</f>
        <v>0.4816831657027143</v>
      </c>
    </row>
    <row r="24" spans="1:12" ht="52.5" customHeight="1">
      <c r="A24" s="57" t="s">
        <v>22</v>
      </c>
      <c r="B24" s="39">
        <v>526.878</v>
      </c>
      <c r="C24" s="53">
        <f t="shared" si="1"/>
        <v>0.05602239288021245</v>
      </c>
      <c r="D24" s="53">
        <f t="shared" si="3"/>
        <v>1.2454362685693152</v>
      </c>
      <c r="E24" s="53"/>
      <c r="F24" s="53"/>
      <c r="G24" s="53">
        <v>577.969</v>
      </c>
      <c r="H24" s="53">
        <f t="shared" si="2"/>
        <v>0.056525085574572136</v>
      </c>
      <c r="I24" s="53">
        <f t="shared" si="0"/>
        <v>1.2377860579010354</v>
      </c>
      <c r="J24" s="53"/>
      <c r="K24" s="53">
        <f>G24-B24</f>
        <v>51.09100000000001</v>
      </c>
      <c r="L24" s="54">
        <f>G24/B24-1</f>
        <v>0.09696931737517978</v>
      </c>
    </row>
    <row r="25" spans="1:12" s="49" customFormat="1" ht="35.25" customHeight="1">
      <c r="A25" s="56" t="s">
        <v>23</v>
      </c>
      <c r="B25" s="59">
        <v>169.73</v>
      </c>
      <c r="C25" s="47">
        <f t="shared" si="1"/>
        <v>0.018047215377295044</v>
      </c>
      <c r="D25" s="47">
        <f t="shared" si="3"/>
        <v>0.40120843509174764</v>
      </c>
      <c r="E25" s="47"/>
      <c r="F25" s="47"/>
      <c r="G25" s="47">
        <v>197.565</v>
      </c>
      <c r="H25" s="47">
        <f t="shared" si="2"/>
        <v>0.019321760391198043</v>
      </c>
      <c r="I25" s="47">
        <f t="shared" si="0"/>
        <v>0.4231078181169199</v>
      </c>
      <c r="J25" s="47"/>
      <c r="K25" s="47">
        <f>G25-B25</f>
        <v>27.835000000000008</v>
      </c>
      <c r="L25" s="48">
        <f>G25/B25-1</f>
        <v>0.16399575796853827</v>
      </c>
    </row>
    <row r="26" spans="1:12" s="49" customFormat="1" ht="17.25" customHeight="1">
      <c r="A26" s="60" t="s">
        <v>24</v>
      </c>
      <c r="B26" s="59">
        <v>208.67700000000002</v>
      </c>
      <c r="C26" s="47">
        <f t="shared" si="1"/>
        <v>0.022188409611075228</v>
      </c>
      <c r="D26" s="47">
        <f t="shared" si="3"/>
        <v>0.4932715053887977</v>
      </c>
      <c r="E26" s="47"/>
      <c r="F26" s="47"/>
      <c r="G26" s="47">
        <v>201.77800000000002</v>
      </c>
      <c r="H26" s="47">
        <f t="shared" si="2"/>
        <v>0.019733789731051346</v>
      </c>
      <c r="I26" s="47">
        <f t="shared" si="0"/>
        <v>0.4321304346619891</v>
      </c>
      <c r="J26" s="47"/>
      <c r="K26" s="47">
        <f>G26-B26</f>
        <v>-6.899000000000001</v>
      </c>
      <c r="L26" s="48">
        <f>G26/B26-1</f>
        <v>-0.03306066313010059</v>
      </c>
    </row>
    <row r="27" spans="1:12" s="49" customFormat="1" ht="18" customHeight="1">
      <c r="A27" s="61" t="s">
        <v>25</v>
      </c>
      <c r="B27" s="59">
        <v>13853.339258</v>
      </c>
      <c r="C27" s="47">
        <f t="shared" si="1"/>
        <v>1.4730112371641002</v>
      </c>
      <c r="D27" s="47">
        <f t="shared" si="3"/>
        <v>32.74657729627793</v>
      </c>
      <c r="E27" s="47"/>
      <c r="F27" s="47"/>
      <c r="G27" s="47">
        <v>17587.834941</v>
      </c>
      <c r="H27" s="47">
        <f t="shared" si="2"/>
        <v>1.720081656821516</v>
      </c>
      <c r="I27" s="47">
        <f>G27/G$12*100</f>
        <v>37.66634002625484</v>
      </c>
      <c r="J27" s="47"/>
      <c r="K27" s="47">
        <f>G27-B27</f>
        <v>3734.495683000001</v>
      </c>
      <c r="L27" s="48">
        <f>G27/B27-1</f>
        <v>0.2695736828103312</v>
      </c>
    </row>
    <row r="28" spans="1:12" s="49" customFormat="1" ht="16.5" customHeight="1">
      <c r="A28" s="63" t="s">
        <v>26</v>
      </c>
      <c r="B28" s="59">
        <v>3394.22915364</v>
      </c>
      <c r="C28" s="47">
        <f t="shared" si="1"/>
        <v>0.360904875835945</v>
      </c>
      <c r="D28" s="47">
        <f t="shared" si="3"/>
        <v>8.023292093764752</v>
      </c>
      <c r="E28" s="47"/>
      <c r="F28" s="47"/>
      <c r="G28" s="47">
        <v>3418.815172289999</v>
      </c>
      <c r="H28" s="47">
        <f t="shared" si="2"/>
        <v>0.3343584520577016</v>
      </c>
      <c r="I28" s="47">
        <f>G28/G$12*100</f>
        <v>7.3217798096456495</v>
      </c>
      <c r="J28" s="47"/>
      <c r="K28" s="47">
        <f>G28-B28</f>
        <v>24.586018649999005</v>
      </c>
      <c r="L28" s="48">
        <f>G28/B28-1</f>
        <v>0.007243476364473755</v>
      </c>
    </row>
    <row r="29" spans="1:12" s="49" customFormat="1" ht="18.75" customHeight="1" hidden="1">
      <c r="A29" s="64" t="s">
        <v>27</v>
      </c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28</v>
      </c>
      <c r="B30" s="59">
        <v>81.823</v>
      </c>
      <c r="C30" s="47">
        <f>B30/$B$10*100</f>
        <v>0.008700154974467756</v>
      </c>
      <c r="D30" s="47">
        <f t="shared" si="3"/>
        <v>0.19341352609740214</v>
      </c>
      <c r="E30" s="47"/>
      <c r="F30" s="47"/>
      <c r="G30" s="47">
        <v>62.703</v>
      </c>
      <c r="H30" s="47">
        <f>G30/$G$10*100</f>
        <v>0.006132322738386309</v>
      </c>
      <c r="I30" s="47">
        <f t="shared" si="0"/>
        <v>0.1342855744660503</v>
      </c>
      <c r="J30" s="47"/>
      <c r="K30" s="47">
        <f>G30-B30</f>
        <v>-19.11999999999999</v>
      </c>
      <c r="L30" s="48">
        <f>G30/B30-1</f>
        <v>-0.2336751280202387</v>
      </c>
    </row>
    <row r="31" spans="1:12" s="49" customFormat="1" ht="18" customHeight="1">
      <c r="A31" s="65" t="s">
        <v>29</v>
      </c>
      <c r="B31" s="59">
        <v>0</v>
      </c>
      <c r="C31" s="47">
        <f>B31/$B$10*100</f>
        <v>0</v>
      </c>
      <c r="D31" s="47">
        <f t="shared" si="3"/>
        <v>0</v>
      </c>
      <c r="E31" s="47"/>
      <c r="F31" s="47"/>
      <c r="G31" s="47">
        <v>0.056571</v>
      </c>
      <c r="H31" s="47">
        <f>G31/$G$10*100</f>
        <v>5.532616136919316E-06</v>
      </c>
      <c r="I31" s="47">
        <f t="shared" si="0"/>
        <v>0.00012115320212938666</v>
      </c>
      <c r="J31" s="47"/>
      <c r="K31" s="47">
        <f>G31-B31</f>
        <v>0.056571</v>
      </c>
      <c r="L31" s="48"/>
    </row>
    <row r="32" spans="1:12" s="49" customFormat="1" ht="34.5" customHeight="1">
      <c r="A32" s="66" t="s">
        <v>30</v>
      </c>
      <c r="B32" s="59">
        <v>27.878</v>
      </c>
      <c r="C32" s="47">
        <f>B32/$B$10*100</f>
        <v>0.0029642389105534158</v>
      </c>
      <c r="D32" s="47">
        <f t="shared" si="3"/>
        <v>0.06589812498372558</v>
      </c>
      <c r="E32" s="47"/>
      <c r="F32" s="47"/>
      <c r="G32" s="47">
        <v>23.270533999999998</v>
      </c>
      <c r="H32" s="47">
        <f>G32/$G$10*100</f>
        <v>0.00227584684596577</v>
      </c>
      <c r="I32" s="47">
        <f t="shared" si="0"/>
        <v>0.04983648352266646</v>
      </c>
      <c r="J32" s="47"/>
      <c r="K32" s="47">
        <f>G32-B32</f>
        <v>-4.607466000000002</v>
      </c>
      <c r="L32" s="48">
        <f>G32/B32-1</f>
        <v>-0.16527247291771296</v>
      </c>
    </row>
    <row r="33" spans="1:12" s="49" customFormat="1" ht="16.5" customHeight="1">
      <c r="A33" s="67" t="s">
        <v>31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32</v>
      </c>
      <c r="B34" s="59">
        <v>161.403</v>
      </c>
      <c r="C34" s="67">
        <f>B34/$B$10*100</f>
        <v>0.017161814078486725</v>
      </c>
      <c r="D34" s="67">
        <f t="shared" si="3"/>
        <v>0.38152504005840654</v>
      </c>
      <c r="E34" s="67"/>
      <c r="F34" s="67"/>
      <c r="G34" s="67">
        <v>-65.24</v>
      </c>
      <c r="H34" s="67">
        <f>G34/$G$10*100</f>
        <v>-0.00638044009779951</v>
      </c>
      <c r="I34" s="67">
        <f>G34/G$12*100</f>
        <v>-0.13971884723482322</v>
      </c>
      <c r="J34" s="67"/>
      <c r="K34" s="67">
        <f>G34-B34</f>
        <v>-226.64299999999997</v>
      </c>
      <c r="L34" s="48">
        <f>G34/B34-1</f>
        <v>-1.4042056219525039</v>
      </c>
    </row>
    <row r="35" spans="1:12" ht="18.75" customHeight="1">
      <c r="A35" s="68" t="s">
        <v>33</v>
      </c>
      <c r="B35" s="59">
        <v>9.476</v>
      </c>
      <c r="C35" s="59">
        <f>B35/$B$10*100</f>
        <v>0.0010075732805941663</v>
      </c>
      <c r="D35" s="59">
        <f>B35/B$12*100</f>
        <v>0.022399405708651395</v>
      </c>
      <c r="E35" s="46"/>
      <c r="F35" s="47"/>
      <c r="G35" s="59">
        <v>23.783</v>
      </c>
      <c r="H35" s="59">
        <f>G35/$G$10*100</f>
        <v>0.0023259657701711492</v>
      </c>
      <c r="I35" s="59">
        <f>G35/G$12*100</f>
        <v>0.05093398748905275</v>
      </c>
      <c r="J35" s="59"/>
      <c r="K35" s="59">
        <f>G35-B35</f>
        <v>14.307</v>
      </c>
      <c r="L35" s="48">
        <f>G35/B35-1</f>
        <v>1.5098142676234696</v>
      </c>
    </row>
    <row r="36" spans="1:12" ht="48" customHeight="1">
      <c r="A36" s="70" t="s">
        <v>34</v>
      </c>
      <c r="B36" s="59">
        <v>3135.2329999999993</v>
      </c>
      <c r="C36" s="59">
        <f>B36/$B$10*100</f>
        <v>0.33336608265482154</v>
      </c>
      <c r="D36" s="59">
        <f>B36/B$12*100</f>
        <v>7.411075977010576</v>
      </c>
      <c r="E36" s="59"/>
      <c r="F36" s="59"/>
      <c r="G36" s="59">
        <v>2330.028491</v>
      </c>
      <c r="H36" s="59">
        <f>G36/$G$10*100</f>
        <v>0.22787564704156482</v>
      </c>
      <c r="I36" s="59">
        <f>G36/G$12*100</f>
        <v>4.9900198465177</v>
      </c>
      <c r="J36" s="59"/>
      <c r="K36" s="59">
        <f>G36-B36</f>
        <v>-805.2045089999992</v>
      </c>
      <c r="L36" s="48">
        <f>G36/B36-1</f>
        <v>-0.256824455790048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35</v>
      </c>
      <c r="B38" s="72">
        <f>B39+B52+B53+B54+B55</f>
        <v>47787.996893790005</v>
      </c>
      <c r="C38" s="43">
        <f>B38/$B$10*100</f>
        <v>5.081248290766127</v>
      </c>
      <c r="D38" s="43">
        <f>B38/B$38*100</f>
        <v>100</v>
      </c>
      <c r="E38" s="43"/>
      <c r="F38" s="43"/>
      <c r="G38" s="72">
        <f>G39+G52+G53+G54+G55</f>
        <v>51904.99681774</v>
      </c>
      <c r="H38" s="43">
        <f aca="true" t="shared" si="4" ref="H38:H50">G38/$G$10*100</f>
        <v>5.076283307358436</v>
      </c>
      <c r="I38" s="43">
        <f aca="true" t="shared" si="5" ref="I38:I54">G38/G$38*100</f>
        <v>100</v>
      </c>
      <c r="J38" s="43"/>
      <c r="K38" s="43">
        <f>G38-B38</f>
        <v>4116.999923949996</v>
      </c>
      <c r="L38" s="44">
        <f>G38/B38-1</f>
        <v>0.0861513390716111</v>
      </c>
    </row>
    <row r="39" spans="1:12" s="49" customFormat="1" ht="19.5" customHeight="1">
      <c r="A39" s="73" t="s">
        <v>36</v>
      </c>
      <c r="B39" s="62">
        <f>B40+B41+B42+B43+B44+B51</f>
        <v>44706.44220779</v>
      </c>
      <c r="C39" s="47">
        <f aca="true" t="shared" si="6" ref="C39:C53">B39/$B$10*100</f>
        <v>4.753589767728627</v>
      </c>
      <c r="D39" s="47">
        <f aca="true" t="shared" si="7" ref="D39:D54">B39/B$38*100</f>
        <v>93.55161361366781</v>
      </c>
      <c r="E39" s="47"/>
      <c r="F39" s="47"/>
      <c r="G39" s="62">
        <f>G40+G41+G42+G43+G44+G51</f>
        <v>51377.99307774</v>
      </c>
      <c r="H39" s="47">
        <f t="shared" si="4"/>
        <v>5.024742599289976</v>
      </c>
      <c r="I39" s="47">
        <f t="shared" si="5"/>
        <v>98.98467628877711</v>
      </c>
      <c r="J39" s="47"/>
      <c r="K39" s="47">
        <f>G39-B39</f>
        <v>6671.550869949999</v>
      </c>
      <c r="L39" s="48">
        <f>G39/B39-1</f>
        <v>0.14923019011312633</v>
      </c>
    </row>
    <row r="40" spans="1:12" ht="19.5" customHeight="1">
      <c r="A40" s="74" t="s">
        <v>37</v>
      </c>
      <c r="B40" s="67">
        <v>12580.135753</v>
      </c>
      <c r="C40" s="67">
        <f t="shared" si="6"/>
        <v>1.337632825134041</v>
      </c>
      <c r="D40" s="67">
        <f t="shared" si="7"/>
        <v>26.324886102591115</v>
      </c>
      <c r="E40" s="67"/>
      <c r="F40" s="67"/>
      <c r="G40" s="75">
        <v>15754.082891</v>
      </c>
      <c r="H40" s="67">
        <f t="shared" si="4"/>
        <v>1.5407416030317849</v>
      </c>
      <c r="I40" s="67">
        <f t="shared" si="5"/>
        <v>30.35176545009554</v>
      </c>
      <c r="J40" s="67"/>
      <c r="K40" s="67">
        <f>G40-B40</f>
        <v>3173.9471379999995</v>
      </c>
      <c r="L40" s="76">
        <f>G40/B40-1</f>
        <v>0.25229832176040734</v>
      </c>
    </row>
    <row r="41" spans="1:12" ht="17.25" customHeight="1">
      <c r="A41" s="74" t="s">
        <v>38</v>
      </c>
      <c r="B41" s="67">
        <v>5400.781837999999</v>
      </c>
      <c r="C41" s="67">
        <f t="shared" si="6"/>
        <v>0.5742595477297435</v>
      </c>
      <c r="D41" s="67">
        <f t="shared" si="7"/>
        <v>11.30154471635078</v>
      </c>
      <c r="E41" s="67"/>
      <c r="F41" s="67"/>
      <c r="G41" s="75">
        <v>6560.566322999999</v>
      </c>
      <c r="H41" s="67">
        <f t="shared" si="4"/>
        <v>0.6416201782885085</v>
      </c>
      <c r="I41" s="67">
        <f t="shared" si="5"/>
        <v>12.639565986367115</v>
      </c>
      <c r="J41" s="67"/>
      <c r="K41" s="67">
        <f>G41-B41</f>
        <v>1159.7844850000001</v>
      </c>
      <c r="L41" s="76">
        <f>G41/B41-1</f>
        <v>0.21474381298643386</v>
      </c>
    </row>
    <row r="42" spans="1:12" ht="19.5" customHeight="1">
      <c r="A42" s="74" t="s">
        <v>39</v>
      </c>
      <c r="B42" s="67">
        <v>1974.92938379</v>
      </c>
      <c r="C42" s="67">
        <f t="shared" si="6"/>
        <v>0.20999219904676084</v>
      </c>
      <c r="D42" s="67">
        <f t="shared" si="7"/>
        <v>4.1326891942747235</v>
      </c>
      <c r="E42" s="67"/>
      <c r="F42" s="67"/>
      <c r="G42" s="75">
        <v>2285.0349137399994</v>
      </c>
      <c r="H42" s="67">
        <f t="shared" si="4"/>
        <v>0.223475297187286</v>
      </c>
      <c r="I42" s="67">
        <f t="shared" si="5"/>
        <v>4.402340918666667</v>
      </c>
      <c r="J42" s="67"/>
      <c r="K42" s="67">
        <f>G42-B42</f>
        <v>310.10552994999944</v>
      </c>
      <c r="L42" s="76">
        <f>G42/B42-1</f>
        <v>0.15702107249773634</v>
      </c>
    </row>
    <row r="43" spans="1:12" ht="19.5" customHeight="1">
      <c r="A43" s="74" t="s">
        <v>40</v>
      </c>
      <c r="B43" s="67">
        <v>1900.3570000000002</v>
      </c>
      <c r="C43" s="67">
        <f t="shared" si="6"/>
        <v>0.20206299459583033</v>
      </c>
      <c r="D43" s="67">
        <f t="shared" si="7"/>
        <v>3.9766408377057325</v>
      </c>
      <c r="E43" s="67"/>
      <c r="F43" s="67"/>
      <c r="G43" s="75">
        <v>700.56</v>
      </c>
      <c r="H43" s="67">
        <f t="shared" si="4"/>
        <v>0.06851442542787285</v>
      </c>
      <c r="I43" s="67">
        <f t="shared" si="5"/>
        <v>1.349696643773926</v>
      </c>
      <c r="J43" s="67"/>
      <c r="K43" s="67">
        <f>G43-B43</f>
        <v>-1199.7970000000003</v>
      </c>
      <c r="L43" s="76">
        <f>G43/B43-1</f>
        <v>-0.6313534772676924</v>
      </c>
    </row>
    <row r="44" spans="1:12" s="49" customFormat="1" ht="19.5" customHeight="1">
      <c r="A44" s="74" t="s">
        <v>41</v>
      </c>
      <c r="B44" s="75">
        <f>B45+B46+B47+B48+B50+B49</f>
        <v>22828.285233000002</v>
      </c>
      <c r="C44" s="67">
        <f t="shared" si="6"/>
        <v>2.4273079614344844</v>
      </c>
      <c r="D44" s="67">
        <f t="shared" si="7"/>
        <v>47.76991444888646</v>
      </c>
      <c r="E44" s="67"/>
      <c r="F44" s="67"/>
      <c r="G44" s="75">
        <f>G45+G46+G47+G48+G50+G49</f>
        <v>26062.68395</v>
      </c>
      <c r="H44" s="67">
        <f t="shared" si="4"/>
        <v>2.5489177457212713</v>
      </c>
      <c r="I44" s="67">
        <f t="shared" si="5"/>
        <v>50.212283109306235</v>
      </c>
      <c r="J44" s="67"/>
      <c r="K44" s="67">
        <f>G44-B44</f>
        <v>3234.3987169999964</v>
      </c>
      <c r="L44" s="76">
        <f>G44/B44-1</f>
        <v>0.1416838226782111</v>
      </c>
    </row>
    <row r="45" spans="1:12" ht="31.5" customHeight="1">
      <c r="A45" s="77" t="s">
        <v>42</v>
      </c>
      <c r="B45" s="53">
        <v>309.5927899999997</v>
      </c>
      <c r="C45" s="53">
        <f t="shared" si="6"/>
        <v>0.03291868120183627</v>
      </c>
      <c r="D45" s="53">
        <f>B45/B$38*100</f>
        <v>0.6478463424363178</v>
      </c>
      <c r="E45" s="53"/>
      <c r="F45" s="53"/>
      <c r="G45" s="78">
        <v>95.63644099999965</v>
      </c>
      <c r="H45" s="53">
        <f t="shared" si="4"/>
        <v>0.009353197163814147</v>
      </c>
      <c r="I45" s="53">
        <f t="shared" si="5"/>
        <v>0.1842528597695881</v>
      </c>
      <c r="J45" s="53"/>
      <c r="K45" s="53">
        <f>G45-B45</f>
        <v>-213.95634900000005</v>
      </c>
      <c r="L45" s="54">
        <f>G45/B45-1</f>
        <v>-0.6910895728547175</v>
      </c>
    </row>
    <row r="46" spans="1:12" ht="15.75" customHeight="1">
      <c r="A46" s="79" t="s">
        <v>43</v>
      </c>
      <c r="B46" s="53">
        <v>2099.24662</v>
      </c>
      <c r="C46" s="80">
        <f t="shared" si="6"/>
        <v>0.2232107222129184</v>
      </c>
      <c r="D46" s="80">
        <f t="shared" si="7"/>
        <v>4.392832419123209</v>
      </c>
      <c r="E46" s="80"/>
      <c r="F46" s="80"/>
      <c r="G46" s="81">
        <v>3490.8682770000005</v>
      </c>
      <c r="H46" s="80">
        <f t="shared" si="4"/>
        <v>0.3414052104645477</v>
      </c>
      <c r="I46" s="80">
        <f t="shared" si="5"/>
        <v>6.725495599697055</v>
      </c>
      <c r="J46" s="80"/>
      <c r="K46" s="80">
        <f>G46-B46</f>
        <v>1391.6216570000006</v>
      </c>
      <c r="L46" s="82">
        <f>G46/B46-1</f>
        <v>0.6629148017873197</v>
      </c>
    </row>
    <row r="47" spans="1:12" ht="33" customHeight="1">
      <c r="A47" s="77" t="s">
        <v>44</v>
      </c>
      <c r="B47" s="53">
        <v>50.840979999999995</v>
      </c>
      <c r="C47" s="53">
        <f t="shared" si="6"/>
        <v>0.005405868827271253</v>
      </c>
      <c r="D47" s="53">
        <f t="shared" si="7"/>
        <v>0.10638859819338173</v>
      </c>
      <c r="E47" s="47"/>
      <c r="F47" s="47"/>
      <c r="G47" s="78">
        <v>31.350089999999998</v>
      </c>
      <c r="H47" s="53">
        <f t="shared" si="4"/>
        <v>0.00306602347188264</v>
      </c>
      <c r="I47" s="53">
        <f t="shared" si="5"/>
        <v>0.06039898260678675</v>
      </c>
      <c r="J47" s="53"/>
      <c r="K47" s="53">
        <f>G47-B47</f>
        <v>-19.490889999999997</v>
      </c>
      <c r="L47" s="54">
        <f>G47/B47-1</f>
        <v>-0.38336967540751576</v>
      </c>
    </row>
    <row r="48" spans="1:12" ht="17.25" customHeight="1">
      <c r="A48" s="79" t="s">
        <v>45</v>
      </c>
      <c r="B48" s="53">
        <v>16210.198468</v>
      </c>
      <c r="C48" s="80">
        <f>B48/$B$10*100</f>
        <v>1.723613639667084</v>
      </c>
      <c r="D48" s="80">
        <f t="shared" si="7"/>
        <v>33.92106704959315</v>
      </c>
      <c r="E48" s="80"/>
      <c r="F48" s="80"/>
      <c r="G48" s="81">
        <v>19129.973506</v>
      </c>
      <c r="H48" s="80">
        <f>G48/$G$10*100</f>
        <v>1.870902054376528</v>
      </c>
      <c r="I48" s="80">
        <f t="shared" si="5"/>
        <v>36.855745455824376</v>
      </c>
      <c r="J48" s="80"/>
      <c r="K48" s="80">
        <f>G48-B48</f>
        <v>2919.775037999998</v>
      </c>
      <c r="L48" s="82">
        <f>G48/B48-1</f>
        <v>0.18011963541123976</v>
      </c>
    </row>
    <row r="49" spans="1:12" ht="48" customHeight="1">
      <c r="A49" s="83" t="s">
        <v>46</v>
      </c>
      <c r="B49" s="81">
        <v>3242.5233749999998</v>
      </c>
      <c r="C49" s="80">
        <f>B49/$B$10*100</f>
        <v>0.3447741572764898</v>
      </c>
      <c r="D49" s="80">
        <f>B49/B$38*100</f>
        <v>6.785225549852168</v>
      </c>
      <c r="E49" s="80"/>
      <c r="F49" s="80"/>
      <c r="G49" s="81">
        <v>2533.7456359999996</v>
      </c>
      <c r="H49" s="80">
        <f t="shared" si="4"/>
        <v>0.24779908420537894</v>
      </c>
      <c r="I49" s="80">
        <f t="shared" si="5"/>
        <v>4.881506196594199</v>
      </c>
      <c r="J49" s="80"/>
      <c r="K49" s="80">
        <f>G49-B49</f>
        <v>-708.7777390000001</v>
      </c>
      <c r="L49" s="82">
        <f>G49/B49-1</f>
        <v>-0.21858832058535282</v>
      </c>
    </row>
    <row r="50" spans="1:12" ht="19.5" customHeight="1">
      <c r="A50" s="84" t="s">
        <v>47</v>
      </c>
      <c r="B50" s="53">
        <v>915.883</v>
      </c>
      <c r="C50" s="53">
        <f t="shared" si="6"/>
        <v>0.09738489224888422</v>
      </c>
      <c r="D50" s="53">
        <f t="shared" si="7"/>
        <v>1.9165544896882214</v>
      </c>
      <c r="E50" s="53"/>
      <c r="F50" s="53"/>
      <c r="G50" s="78">
        <v>781.1099999999999</v>
      </c>
      <c r="H50" s="53">
        <f t="shared" si="4"/>
        <v>0.0763921760391198</v>
      </c>
      <c r="I50" s="53">
        <f t="shared" si="5"/>
        <v>1.504884014814222</v>
      </c>
      <c r="J50" s="53"/>
      <c r="K50" s="53">
        <f>G50-B50</f>
        <v>-134.77300000000014</v>
      </c>
      <c r="L50" s="54">
        <f>G50/B50-1</f>
        <v>-0.1471508915440074</v>
      </c>
    </row>
    <row r="51" spans="1:12" ht="31.5" customHeight="1">
      <c r="A51" s="85" t="s">
        <v>48</v>
      </c>
      <c r="B51" s="86">
        <v>21.953</v>
      </c>
      <c r="C51" s="86">
        <f>B51/$B$10*100</f>
        <v>0.002334239787767384</v>
      </c>
      <c r="D51" s="67">
        <f t="shared" si="7"/>
        <v>0.0459383138590033</v>
      </c>
      <c r="E51" s="67"/>
      <c r="F51" s="67"/>
      <c r="G51" s="75">
        <v>15.065</v>
      </c>
      <c r="H51" s="67">
        <f>G51/$G$10*100</f>
        <v>0.0014733496332518337</v>
      </c>
      <c r="I51" s="67">
        <f t="shared" si="5"/>
        <v>0.029024180567623323</v>
      </c>
      <c r="J51" s="67"/>
      <c r="K51" s="67">
        <f>G51-B51</f>
        <v>-6.888</v>
      </c>
      <c r="L51" s="87">
        <f>G51/B51-1</f>
        <v>-0.31376121714572036</v>
      </c>
    </row>
    <row r="52" spans="1:12" s="49" customFormat="1" ht="19.5" customHeight="1">
      <c r="A52" s="73" t="s">
        <v>49</v>
      </c>
      <c r="B52" s="88">
        <v>3333.0975399999998</v>
      </c>
      <c r="C52" s="67">
        <f>B52/$B$10*100</f>
        <v>0.3544048145755746</v>
      </c>
      <c r="D52" s="67">
        <f t="shared" si="7"/>
        <v>6.9747588445857875</v>
      </c>
      <c r="E52" s="67"/>
      <c r="F52" s="67"/>
      <c r="G52" s="75">
        <v>722.64174</v>
      </c>
      <c r="H52" s="67">
        <f>G52/$G$10*100</f>
        <v>0.070674008801956</v>
      </c>
      <c r="I52" s="67">
        <f t="shared" si="5"/>
        <v>1.392239253067475</v>
      </c>
      <c r="J52" s="67"/>
      <c r="K52" s="67">
        <f>G52-B52</f>
        <v>-2610.4557999999997</v>
      </c>
      <c r="L52" s="76">
        <f>G52/B52-1</f>
        <v>-0.7831921414457016</v>
      </c>
    </row>
    <row r="53" spans="1:12" ht="19.5" customHeight="1">
      <c r="A53" s="73" t="s">
        <v>31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50</v>
      </c>
      <c r="B54" s="86">
        <v>-251.542854</v>
      </c>
      <c r="C54" s="67">
        <f>B54/$B$10*100</f>
        <v>-0.026746291538075073</v>
      </c>
      <c r="D54" s="67">
        <f t="shared" si="7"/>
        <v>-0.5263724582536075</v>
      </c>
      <c r="E54" s="67"/>
      <c r="F54" s="67"/>
      <c r="G54" s="75">
        <v>-195.63799999999998</v>
      </c>
      <c r="H54" s="67">
        <f>G54/$G$10*100</f>
        <v>-0.019133300733496332</v>
      </c>
      <c r="I54" s="67">
        <f t="shared" si="5"/>
        <v>-0.37691554184458625</v>
      </c>
      <c r="J54" s="67"/>
      <c r="K54" s="67">
        <f>G54-B54</f>
        <v>55.90485400000003</v>
      </c>
      <c r="L54" s="76">
        <f>G54/B54-1</f>
        <v>-0.22224783217256505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51</v>
      </c>
      <c r="B56" s="93">
        <f>B12-B38</f>
        <v>-5483.303085150008</v>
      </c>
      <c r="C56" s="94">
        <f>B56/$B$10*100</f>
        <v>-0.5830339466015941</v>
      </c>
      <c r="D56" s="93">
        <v>0</v>
      </c>
      <c r="E56" s="93"/>
      <c r="F56" s="95"/>
      <c r="G56" s="93">
        <f>G12-G38</f>
        <v>-5211.224795449998</v>
      </c>
      <c r="H56" s="94">
        <f>G56/$G$10*100</f>
        <v>-0.5096552367188262</v>
      </c>
      <c r="I56" s="96">
        <v>0</v>
      </c>
      <c r="J56" s="95"/>
      <c r="K56" s="93">
        <f>G56-B56</f>
        <v>272.0782897000099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2019-03-25T07:48:28Z</cp:lastPrinted>
  <dcterms:created xsi:type="dcterms:W3CDTF">2019-03-25T07:43:06Z</dcterms:created>
  <dcterms:modified xsi:type="dcterms:W3CDTF">2019-03-25T07:49:12Z</dcterms:modified>
  <cp:category/>
  <cp:version/>
  <cp:contentType/>
  <cp:contentStatus/>
</cp:coreProperties>
</file>