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#N/A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'Sinteza - An 2'!$4:$11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<sst xmlns="http://schemas.openxmlformats.org/spreadsheetml/2006/main" count="57" uniqueCount="52">
  <si>
    <t>Anexa nr.2</t>
  </si>
  <si>
    <t xml:space="preserve"> EXECUŢIA BUGETULUI GENERAL CONSOLIDAT </t>
  </si>
  <si>
    <t xml:space="preserve">    </t>
  </si>
  <si>
    <t xml:space="preserve">
 Realizări 1.01.-30.06.2019
</t>
  </si>
  <si>
    <t xml:space="preserve">
Realizări 1.01.-30.06.2020
</t>
  </si>
  <si>
    <t xml:space="preserve"> Diferenţe    2020
   faţă de      2019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</si>
  <si>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</si>
  <si>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</si>
  <si>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</si>
  <si>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</si>
  <si>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</si>
  <si>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</si>
  <si>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</si>
  <si>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</si>
  <si>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</si>
  <si>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</si>
  <si>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</si>
  <si>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</si>
  <si>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</si>
  <si>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</si>
  <si>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</si>
  <si>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</si>
  <si>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</si>
  <si>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Taxe pe utilizarea bunurilor, autorizarea utilizarii bunurilor sau pe  desfasurarea de activitati </t>
  </si>
  <si>
    <t>Impozit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</si>
  <si>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</si>
  <si>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</si>
  <si>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</si>
  <si>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</si>
  <si>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</si>
  <si>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UE/alti donatori în contul platilor efectuate si prefinantari</t>
  </si>
  <si>
    <t>Operatiuni financiare</t>
  </si>
  <si>
    <t>Sume in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</si>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</sst>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justify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0" fontId="25" fillId="33" borderId="0" xfId="0" applyFont="1" applyFill="1" applyAlignment="1">
      <alignment vertical="center" wrapText="1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/>
      <protection/>
    </xf>
    <xf numFmtId="4" fontId="20" fillId="33" borderId="0" xfId="0" applyNumberFormat="1" applyFont="1" applyFill="1" applyBorder="1" applyAlignment="1" applyProtection="1">
      <alignment/>
      <protection/>
    </xf>
    <xf numFmtId="164" fontId="20" fillId="33" borderId="0" xfId="0" applyNumberFormat="1" applyFont="1" applyFill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0%20iunie%202020%20-cu%20ajustare%200.38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unie in luna"/>
      <sheetName val="iunie 2020 "/>
      <sheetName val="UAT iunie 2020"/>
      <sheetName val="consolidari iunie"/>
      <sheetName val="UAT mai 2020 (valori)"/>
      <sheetName val="mai 2020  (valori) "/>
      <sheetName val="aprilie 2020  (valori)"/>
      <sheetName val="UAT aprilie 2020 (valori)"/>
      <sheetName val="Sinteza - An 2"/>
      <sheetName val="Sinteza - An 2 (engleza)"/>
      <sheetName val="2020 Engl"/>
      <sheetName val="2019 - 2020"/>
      <sheetName val="Sinteza-Anexa program 6 luni"/>
      <sheetName val="progr 6 luni % execuție  "/>
      <sheetName val="Progr.30.06.2020.(Liliana)"/>
      <sheetName val="Sinteza - Anexa program anual"/>
      <sheetName val="program %.exec"/>
      <sheetName val="dob_trez"/>
      <sheetName val="SPECIAL_CNAIR"/>
      <sheetName val="CNAIR_ex"/>
      <sheetName val="iunie 2019 "/>
      <sheetName val="iunie 2019 leg"/>
      <sheetName val="Sinteza-anexa program 9 luni "/>
      <sheetName val="program 9 luni .%.exec "/>
      <sheetName val="Sinteza - program 3 luni "/>
      <sheetName val="program trim I _%.exec"/>
      <sheetName val="decembrie 2019  (valori)"/>
      <sheetName val="decembrie 2018 situații fin."/>
      <sheetName val=" decembrie 2017 la sit.financ. "/>
      <sheetName val="decembrie 2016 sit.financiare"/>
      <sheetName val=" decembrie 2015 DS"/>
      <sheetName val="decembrie 2014 DS 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3"/>
  <sheetViews>
    <sheetView showZeros="0" tabSelected="1" view="pageBreakPreview" zoomScale="75" zoomScaleNormal="75" zoomScaleSheetLayoutView="75" zoomScalePageLayoutView="0" workbookViewId="0" topLeftCell="A52">
      <selection activeCell="D68" sqref="D68"/>
    </sheetView>
  </sheetViews>
  <sheetFormatPr defaultColWidth="9.140625" defaultRowHeight="19.5" customHeight="1"/>
  <cols>
    <col min="1" max="1" width="54.8515625" style="1" customWidth="1"/>
    <col min="2" max="2" width="14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3.2812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12" ht="18" customHeight="1">
      <c r="F2" s="2"/>
      <c r="G2" s="3"/>
      <c r="L2" s="6" t="s">
        <v>0</v>
      </c>
    </row>
    <row r="3" spans="1:12" ht="6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1" ht="16.5" customHeight="1" thickBot="1">
      <c r="A5" s="9"/>
      <c r="B5" s="10"/>
      <c r="C5" s="10"/>
      <c r="D5" s="10"/>
      <c r="E5" s="10"/>
      <c r="F5" s="10"/>
      <c r="G5" s="10"/>
      <c r="H5" s="10"/>
      <c r="I5" s="11"/>
      <c r="J5" s="11"/>
      <c r="K5" s="11"/>
    </row>
    <row r="6" spans="1:11" ht="11.25" customHeight="1" hidden="1">
      <c r="A6" s="5" t="s">
        <v>2</v>
      </c>
      <c r="B6" s="5"/>
      <c r="C6" s="5"/>
      <c r="D6" s="5"/>
      <c r="E6" s="12"/>
      <c r="F6" s="12"/>
      <c r="G6" s="13"/>
      <c r="H6" s="14"/>
      <c r="I6" s="14"/>
      <c r="J6" s="15"/>
      <c r="K6" s="14"/>
    </row>
    <row r="7" spans="1:12" ht="47.25" customHeight="1">
      <c r="A7" s="16"/>
      <c r="B7" s="17" t="s">
        <v>3</v>
      </c>
      <c r="C7" s="17"/>
      <c r="D7" s="17"/>
      <c r="E7" s="18"/>
      <c r="F7" s="19"/>
      <c r="G7" s="20" t="s">
        <v>4</v>
      </c>
      <c r="H7" s="20"/>
      <c r="I7" s="20"/>
      <c r="J7" s="21"/>
      <c r="K7" s="22" t="s">
        <v>5</v>
      </c>
      <c r="L7" s="23"/>
    </row>
    <row r="8" spans="1:12" s="31" customFormat="1" ht="33" customHeight="1">
      <c r="A8" s="25"/>
      <c r="B8" s="26" t="s">
        <v>6</v>
      </c>
      <c r="C8" s="27" t="s">
        <v>7</v>
      </c>
      <c r="D8" s="27" t="s">
        <v>8</v>
      </c>
      <c r="E8" s="28"/>
      <c r="F8" s="28"/>
      <c r="G8" s="26" t="s">
        <v>6</v>
      </c>
      <c r="H8" s="27" t="s">
        <v>7</v>
      </c>
      <c r="I8" s="27" t="s">
        <v>8</v>
      </c>
      <c r="J8" s="28"/>
      <c r="K8" s="29" t="s">
        <v>6</v>
      </c>
      <c r="L8" s="30" t="s">
        <v>9</v>
      </c>
    </row>
    <row r="9" spans="1:12" s="36" customFormat="1" ht="13.5" customHeight="1">
      <c r="A9" s="32"/>
      <c r="B9" s="32"/>
      <c r="C9" s="32"/>
      <c r="D9" s="32"/>
      <c r="E9" s="32"/>
      <c r="F9" s="32"/>
      <c r="G9" s="33"/>
      <c r="H9" s="33"/>
      <c r="I9" s="33"/>
      <c r="J9" s="33"/>
      <c r="K9" s="33"/>
      <c r="L9" s="34"/>
    </row>
    <row r="10" spans="1:12" s="36" customFormat="1" ht="18" customHeight="1">
      <c r="A10" s="37" t="s">
        <v>10</v>
      </c>
      <c r="B10" s="24">
        <v>1059803.2</v>
      </c>
      <c r="C10" s="24"/>
      <c r="D10" s="24"/>
      <c r="E10" s="24"/>
      <c r="F10" s="24"/>
      <c r="G10" s="24">
        <v>1082140</v>
      </c>
      <c r="H10" s="24"/>
      <c r="I10" s="24"/>
      <c r="J10" s="24"/>
      <c r="K10" s="24"/>
      <c r="L10" s="38"/>
    </row>
    <row r="11" spans="2:12" s="36" customFormat="1" ht="8.25" customHeight="1">
      <c r="B11" s="39"/>
      <c r="G11" s="41"/>
      <c r="H11" s="41"/>
      <c r="I11" s="41"/>
      <c r="J11" s="41"/>
      <c r="K11" s="41"/>
      <c r="L11" s="35"/>
    </row>
    <row r="12" spans="1:12" s="41" customFormat="1" ht="35.25" customHeight="1">
      <c r="A12" s="42" t="s">
        <v>11</v>
      </c>
      <c r="B12" s="43">
        <f>B13+B30+B31+B33+B34++B37+B32+B35+B36</f>
        <v>148622.29212946998</v>
      </c>
      <c r="C12" s="44">
        <f>B12/$B$10*100</f>
        <v>14.023574577758396</v>
      </c>
      <c r="D12" s="44">
        <f>B12/B$12*100</f>
        <v>100</v>
      </c>
      <c r="E12" s="44"/>
      <c r="F12" s="44"/>
      <c r="G12" s="43">
        <f>G13+G30+G31+G33+G34+G37+G32+G35+G36</f>
        <v>146254.82823745</v>
      </c>
      <c r="H12" s="44">
        <f>G12/$G$10*100</f>
        <v>13.515333342954703</v>
      </c>
      <c r="I12" s="44">
        <f aca="true" t="shared" si="0" ref="I12:I32">G12/G$12*100</f>
        <v>100</v>
      </c>
      <c r="J12" s="44"/>
      <c r="K12" s="44">
        <f>G12-B12</f>
        <v>-2367.463892019965</v>
      </c>
      <c r="L12" s="45">
        <f>G12/B12-1</f>
        <v>-0.015929399675504885</v>
      </c>
    </row>
    <row r="13" spans="1:12" s="50" customFormat="1" ht="24.75" customHeight="1">
      <c r="A13" s="46" t="s">
        <v>12</v>
      </c>
      <c r="B13" s="47">
        <f>B14+B27+B28</f>
        <v>140646.78151546998</v>
      </c>
      <c r="C13" s="48">
        <f aca="true" t="shared" si="1" ref="C13:C28">B13/$B$10*100</f>
        <v>13.271028198015442</v>
      </c>
      <c r="D13" s="48">
        <f>B13/B$12*100</f>
        <v>94.63370501172714</v>
      </c>
      <c r="E13" s="48"/>
      <c r="F13" s="48"/>
      <c r="G13" s="47">
        <f>G14+G27+G28</f>
        <v>136884.82745175</v>
      </c>
      <c r="H13" s="48">
        <f aca="true" t="shared" si="2" ref="H13:H28">G13/$G$10*100</f>
        <v>12.649456396746261</v>
      </c>
      <c r="I13" s="48">
        <f t="shared" si="0"/>
        <v>93.5933733616729</v>
      </c>
      <c r="J13" s="48"/>
      <c r="K13" s="48">
        <f>G13-B13</f>
        <v>-3761.9540637199825</v>
      </c>
      <c r="L13" s="49">
        <f>G13/B13-1</f>
        <v>-0.02674753039625155</v>
      </c>
    </row>
    <row r="14" spans="1:12" s="50" customFormat="1" ht="25.5" customHeight="1">
      <c r="A14" s="51" t="s">
        <v>13</v>
      </c>
      <c r="B14" s="47">
        <f>B15+B19+B20+B25+B26</f>
        <v>72484.442715</v>
      </c>
      <c r="C14" s="48">
        <f t="shared" si="1"/>
        <v>6.83942478329939</v>
      </c>
      <c r="D14" s="48">
        <f aca="true" t="shared" si="3" ref="D14:D34">B14/B$12*100</f>
        <v>48.77090891039166</v>
      </c>
      <c r="E14" s="48"/>
      <c r="F14" s="48"/>
      <c r="G14" s="47">
        <f>G15+G19+G20+G25+G26</f>
        <v>70317.537379</v>
      </c>
      <c r="H14" s="48">
        <f t="shared" si="2"/>
        <v>6.498007409300091</v>
      </c>
      <c r="I14" s="48">
        <f t="shared" si="0"/>
        <v>48.078780185524494</v>
      </c>
      <c r="J14" s="48"/>
      <c r="K14" s="48">
        <f>G14-B14</f>
        <v>-2166.905335999996</v>
      </c>
      <c r="L14" s="49">
        <f>G14/B14-1</f>
        <v>-0.029894764377509264</v>
      </c>
    </row>
    <row r="15" spans="1:12" s="50" customFormat="1" ht="40.5" customHeight="1">
      <c r="A15" s="52" t="s">
        <v>14</v>
      </c>
      <c r="B15" s="47">
        <f>B16+B17+B18</f>
        <v>20929.625613</v>
      </c>
      <c r="C15" s="48">
        <f t="shared" si="1"/>
        <v>1.9748596355436558</v>
      </c>
      <c r="D15" s="48">
        <f t="shared" si="3"/>
        <v>14.082426877636555</v>
      </c>
      <c r="E15" s="48"/>
      <c r="F15" s="48"/>
      <c r="G15" s="47">
        <f>G16+G17+G18</f>
        <v>21331.440087</v>
      </c>
      <c r="H15" s="48">
        <f t="shared" si="2"/>
        <v>1.9712273908181934</v>
      </c>
      <c r="I15" s="48">
        <f t="shared" si="0"/>
        <v>14.585118552371915</v>
      </c>
      <c r="J15" s="48"/>
      <c r="K15" s="48">
        <f>G15-B15</f>
        <v>401.8144739999989</v>
      </c>
      <c r="L15" s="49">
        <f>G15/B15-1</f>
        <v>0.01919835937009884</v>
      </c>
    </row>
    <row r="16" spans="1:12" ht="25.5" customHeight="1">
      <c r="A16" s="53" t="s">
        <v>15</v>
      </c>
      <c r="B16" s="54">
        <v>8132.852000000001</v>
      </c>
      <c r="C16" s="54">
        <f t="shared" si="1"/>
        <v>0.7673926630906569</v>
      </c>
      <c r="D16" s="54">
        <f t="shared" si="3"/>
        <v>5.472161600707379</v>
      </c>
      <c r="E16" s="54"/>
      <c r="F16" s="54"/>
      <c r="G16" s="54">
        <v>7525.513</v>
      </c>
      <c r="H16" s="54">
        <f t="shared" si="2"/>
        <v>0.6954287800099802</v>
      </c>
      <c r="I16" s="54">
        <f t="shared" si="0"/>
        <v>5.145480043764474</v>
      </c>
      <c r="J16" s="54"/>
      <c r="K16" s="54">
        <f>G16-B16</f>
        <v>-607.3390000000009</v>
      </c>
      <c r="L16" s="55">
        <f>G16/B16-1</f>
        <v>-0.07467724729283165</v>
      </c>
    </row>
    <row r="17" spans="1:12" ht="18" customHeight="1">
      <c r="A17" s="53" t="s">
        <v>16</v>
      </c>
      <c r="B17" s="54">
        <v>11067.321613</v>
      </c>
      <c r="C17" s="54">
        <f t="shared" si="1"/>
        <v>1.044280826194901</v>
      </c>
      <c r="D17" s="54">
        <f t="shared" si="3"/>
        <v>7.446609424754986</v>
      </c>
      <c r="E17" s="54"/>
      <c r="F17" s="54"/>
      <c r="G17" s="54">
        <v>12222.625087</v>
      </c>
      <c r="H17" s="54">
        <f t="shared" si="2"/>
        <v>1.1294864885319829</v>
      </c>
      <c r="I17" s="54">
        <f t="shared" si="0"/>
        <v>8.357074589808498</v>
      </c>
      <c r="J17" s="54"/>
      <c r="K17" s="54">
        <f>G17-B17</f>
        <v>1155.3034740000003</v>
      </c>
      <c r="L17" s="55">
        <f>G17/B17-1</f>
        <v>0.10438871430671592</v>
      </c>
    </row>
    <row r="18" spans="1:12" ht="36.75" customHeight="1">
      <c r="A18" s="56" t="s">
        <v>17</v>
      </c>
      <c r="B18" s="54">
        <v>1729.452</v>
      </c>
      <c r="C18" s="54">
        <f t="shared" si="1"/>
        <v>0.16318614625809774</v>
      </c>
      <c r="D18" s="54">
        <f t="shared" si="3"/>
        <v>1.1636558521741913</v>
      </c>
      <c r="E18" s="54"/>
      <c r="F18" s="54"/>
      <c r="G18" s="54">
        <v>1583.3020000000001</v>
      </c>
      <c r="H18" s="54">
        <f t="shared" si="2"/>
        <v>0.14631212227623044</v>
      </c>
      <c r="I18" s="54">
        <f t="shared" si="0"/>
        <v>1.0825639187989418</v>
      </c>
      <c r="J18" s="54"/>
      <c r="K18" s="54">
        <f>G18-B18</f>
        <v>-146.14999999999986</v>
      </c>
      <c r="L18" s="55">
        <f>G18/B18-1</f>
        <v>-0.08450653733090008</v>
      </c>
    </row>
    <row r="19" spans="1:12" ht="24" customHeight="1">
      <c r="A19" s="52" t="s">
        <v>18</v>
      </c>
      <c r="B19" s="48">
        <v>4066.0190000000002</v>
      </c>
      <c r="C19" s="48">
        <f t="shared" si="1"/>
        <v>0.38365792818893174</v>
      </c>
      <c r="D19" s="48">
        <f t="shared" si="3"/>
        <v>2.7358069517982884</v>
      </c>
      <c r="E19" s="48"/>
      <c r="F19" s="48"/>
      <c r="G19" s="48">
        <v>3988.087</v>
      </c>
      <c r="H19" s="48">
        <f t="shared" si="2"/>
        <v>0.3685370654443972</v>
      </c>
      <c r="I19" s="48">
        <f t="shared" si="0"/>
        <v>2.72680707232803</v>
      </c>
      <c r="J19" s="48"/>
      <c r="K19" s="48">
        <f>G19-B19</f>
        <v>-77.93200000000024</v>
      </c>
      <c r="L19" s="49">
        <f>G19/B19-1</f>
        <v>-0.0191666590834918</v>
      </c>
    </row>
    <row r="20" spans="1:12" ht="23.25" customHeight="1">
      <c r="A20" s="57" t="s">
        <v>19</v>
      </c>
      <c r="B20" s="47">
        <f>B21+B22+B23+B24</f>
        <v>46476.992102000004</v>
      </c>
      <c r="C20" s="48">
        <f>B20/$B$10*100</f>
        <v>4.385436098135957</v>
      </c>
      <c r="D20" s="48">
        <f t="shared" si="3"/>
        <v>31.271884880844325</v>
      </c>
      <c r="E20" s="48"/>
      <c r="F20" s="48"/>
      <c r="G20" s="47">
        <f>G21+G22+G23+G24</f>
        <v>43943.789292</v>
      </c>
      <c r="H20" s="48">
        <f t="shared" si="2"/>
        <v>4.06082293344669</v>
      </c>
      <c r="I20" s="48">
        <f t="shared" si="0"/>
        <v>30.046043485590552</v>
      </c>
      <c r="J20" s="48"/>
      <c r="K20" s="48">
        <f>G20-B20</f>
        <v>-2533.2028100000025</v>
      </c>
      <c r="L20" s="49">
        <f>G20/B20-1</f>
        <v>-0.05450444823194556</v>
      </c>
    </row>
    <row r="21" spans="1:12" ht="20.25" customHeight="1">
      <c r="A21" s="53" t="s">
        <v>20</v>
      </c>
      <c r="B21" s="40">
        <v>30144.575</v>
      </c>
      <c r="C21" s="54">
        <f t="shared" si="1"/>
        <v>2.8443559143810853</v>
      </c>
      <c r="D21" s="54">
        <f t="shared" si="3"/>
        <v>20.28267399734357</v>
      </c>
      <c r="E21" s="54"/>
      <c r="F21" s="54"/>
      <c r="G21" s="54">
        <v>25385.398</v>
      </c>
      <c r="H21" s="54">
        <f t="shared" si="2"/>
        <v>2.3458515534034414</v>
      </c>
      <c r="I21" s="54">
        <f>G21/G$12*100</f>
        <v>17.356964078331753</v>
      </c>
      <c r="J21" s="54"/>
      <c r="K21" s="54">
        <f>G21-B21</f>
        <v>-4759.177</v>
      </c>
      <c r="L21" s="55">
        <f>G21/B21-1</f>
        <v>-0.15787839105378</v>
      </c>
    </row>
    <row r="22" spans="1:12" ht="18" customHeight="1">
      <c r="A22" s="53" t="s">
        <v>21</v>
      </c>
      <c r="B22" s="40">
        <v>14114.156</v>
      </c>
      <c r="C22" s="54">
        <f t="shared" si="1"/>
        <v>1.3317714081255843</v>
      </c>
      <c r="D22" s="54">
        <f t="shared" si="3"/>
        <v>9.496661501966795</v>
      </c>
      <c r="E22" s="54"/>
      <c r="F22" s="54"/>
      <c r="G22" s="54">
        <v>13644.029</v>
      </c>
      <c r="H22" s="54">
        <f t="shared" si="2"/>
        <v>1.260837691980705</v>
      </c>
      <c r="I22" s="54">
        <f t="shared" si="0"/>
        <v>9.328942616409508</v>
      </c>
      <c r="J22" s="54"/>
      <c r="K22" s="54">
        <f>G22-B22</f>
        <v>-470.1270000000004</v>
      </c>
      <c r="L22" s="55">
        <f>G22/B22-1</f>
        <v>-0.03330889923563263</v>
      </c>
    </row>
    <row r="23" spans="1:12" s="59" customFormat="1" ht="30" customHeight="1">
      <c r="A23" s="58" t="s">
        <v>22</v>
      </c>
      <c r="B23" s="40">
        <v>2312.143102</v>
      </c>
      <c r="C23" s="54">
        <f t="shared" si="1"/>
        <v>0.21816721274289413</v>
      </c>
      <c r="D23" s="54">
        <f t="shared" si="3"/>
        <v>1.55571756354411</v>
      </c>
      <c r="E23" s="54"/>
      <c r="F23" s="54"/>
      <c r="G23" s="54">
        <v>2847.8202920000003</v>
      </c>
      <c r="H23" s="54">
        <f t="shared" si="2"/>
        <v>0.26316560629863056</v>
      </c>
      <c r="I23" s="54">
        <f t="shared" si="0"/>
        <v>1.9471632672368673</v>
      </c>
      <c r="J23" s="54"/>
      <c r="K23" s="54">
        <f>G23-B23</f>
        <v>535.6771900000003</v>
      </c>
      <c r="L23" s="55">
        <f>G23/B23-1</f>
        <v>0.2316799464257382</v>
      </c>
    </row>
    <row r="24" spans="1:12" ht="52.5" customHeight="1">
      <c r="A24" s="58" t="s">
        <v>23</v>
      </c>
      <c r="B24" s="40">
        <v>-93.88200000000006</v>
      </c>
      <c r="C24" s="54">
        <f t="shared" si="1"/>
        <v>-0.008858437113607514</v>
      </c>
      <c r="D24" s="54">
        <f t="shared" si="3"/>
        <v>-0.06316818201014975</v>
      </c>
      <c r="E24" s="54"/>
      <c r="F24" s="54"/>
      <c r="G24" s="54">
        <v>2066.542</v>
      </c>
      <c r="H24" s="54">
        <f t="shared" si="2"/>
        <v>0.19096808176391225</v>
      </c>
      <c r="I24" s="54">
        <f t="shared" si="0"/>
        <v>1.4129735236124268</v>
      </c>
      <c r="J24" s="54"/>
      <c r="K24" s="54">
        <f>G24-B24</f>
        <v>2160.424</v>
      </c>
      <c r="L24" s="55">
        <f>G24/B24-1</f>
        <v>-23.01212159945462</v>
      </c>
    </row>
    <row r="25" spans="1:12" s="50" customFormat="1" ht="35.25" customHeight="1">
      <c r="A25" s="57" t="s">
        <v>24</v>
      </c>
      <c r="B25" s="60">
        <v>588.841</v>
      </c>
      <c r="C25" s="48">
        <f t="shared" si="1"/>
        <v>0.05556135327766514</v>
      </c>
      <c r="D25" s="48">
        <f t="shared" si="3"/>
        <v>0.39619964916638506</v>
      </c>
      <c r="E25" s="48"/>
      <c r="F25" s="48"/>
      <c r="G25" s="48">
        <v>567.763</v>
      </c>
      <c r="H25" s="48">
        <f t="shared" si="2"/>
        <v>0.05246668638069012</v>
      </c>
      <c r="I25" s="48">
        <f t="shared" si="0"/>
        <v>0.3882012011789561</v>
      </c>
      <c r="J25" s="48"/>
      <c r="K25" s="48">
        <f>G25-B25</f>
        <v>-21.077999999999975</v>
      </c>
      <c r="L25" s="49">
        <f>G25/B25-1</f>
        <v>-0.03579574112536321</v>
      </c>
    </row>
    <row r="26" spans="1:12" s="50" customFormat="1" ht="17.25" customHeight="1">
      <c r="A26" s="61" t="s">
        <v>25</v>
      </c>
      <c r="B26" s="60">
        <v>422.965</v>
      </c>
      <c r="C26" s="48">
        <f t="shared" si="1"/>
        <v>0.039909768153181646</v>
      </c>
      <c r="D26" s="48">
        <f t="shared" si="3"/>
        <v>0.28459055094611285</v>
      </c>
      <c r="E26" s="48"/>
      <c r="F26" s="48"/>
      <c r="G26" s="48">
        <v>486.458</v>
      </c>
      <c r="H26" s="48">
        <f t="shared" si="2"/>
        <v>0.04495333321012069</v>
      </c>
      <c r="I26" s="48">
        <f t="shared" si="0"/>
        <v>0.3326098740550417</v>
      </c>
      <c r="J26" s="48"/>
      <c r="K26" s="48">
        <f>G26-B26</f>
        <v>63.49300000000005</v>
      </c>
      <c r="L26" s="49">
        <f>G26/B26-1</f>
        <v>0.1501140756327357</v>
      </c>
    </row>
    <row r="27" spans="1:12" s="50" customFormat="1" ht="18" customHeight="1">
      <c r="A27" s="62" t="s">
        <v>26</v>
      </c>
      <c r="B27" s="60">
        <v>54816.168707</v>
      </c>
      <c r="C27" s="48">
        <f>B27/$B$10*100</f>
        <v>5.1722969610773015</v>
      </c>
      <c r="D27" s="48">
        <f t="shared" si="3"/>
        <v>36.8828712850477</v>
      </c>
      <c r="E27" s="48"/>
      <c r="F27" s="48"/>
      <c r="G27" s="48">
        <v>54836.949561999994</v>
      </c>
      <c r="H27" s="48">
        <f t="shared" si="2"/>
        <v>5.0674542630343575</v>
      </c>
      <c r="I27" s="48">
        <f>G27/G$12*100</f>
        <v>37.49411231263437</v>
      </c>
      <c r="J27" s="48"/>
      <c r="K27" s="48">
        <f>G27-B27</f>
        <v>20.780854999997246</v>
      </c>
      <c r="L27" s="49">
        <f>G27/B27-1</f>
        <v>0.00037910082901038145</v>
      </c>
    </row>
    <row r="28" spans="1:12" s="50" customFormat="1" ht="16.5" customHeight="1">
      <c r="A28" s="64" t="s">
        <v>27</v>
      </c>
      <c r="B28" s="60">
        <v>13346.170093470002</v>
      </c>
      <c r="C28" s="48">
        <f t="shared" si="1"/>
        <v>1.2593064536387513</v>
      </c>
      <c r="D28" s="48">
        <f t="shared" si="3"/>
        <v>8.979924816287784</v>
      </c>
      <c r="E28" s="48"/>
      <c r="F28" s="48"/>
      <c r="G28" s="48">
        <v>11730.340510750006</v>
      </c>
      <c r="H28" s="48">
        <f t="shared" si="2"/>
        <v>1.0839947244118142</v>
      </c>
      <c r="I28" s="48">
        <f>G28/G$12*100</f>
        <v>8.020480863514038</v>
      </c>
      <c r="J28" s="48"/>
      <c r="K28" s="48">
        <f>G28-B28</f>
        <v>-1615.8295827199963</v>
      </c>
      <c r="L28" s="49">
        <f>G28/B28-1</f>
        <v>-0.12107065708016018</v>
      </c>
    </row>
    <row r="29" spans="1:12" s="50" customFormat="1" ht="1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28</v>
      </c>
      <c r="B30" s="60">
        <v>376.626</v>
      </c>
      <c r="C30" s="48">
        <f>B30/$B$10*100</f>
        <v>0.03553735259527429</v>
      </c>
      <c r="D30" s="48">
        <f t="shared" si="3"/>
        <v>0.25341151357826464</v>
      </c>
      <c r="E30" s="48"/>
      <c r="F30" s="48"/>
      <c r="G30" s="48">
        <v>347.67799999999994</v>
      </c>
      <c r="H30" s="48">
        <f>G30/$G$10*100</f>
        <v>0.03212874489437595</v>
      </c>
      <c r="I30" s="48">
        <f t="shared" si="0"/>
        <v>0.23772069899499804</v>
      </c>
      <c r="J30" s="48"/>
      <c r="K30" s="48">
        <f>G30-B30</f>
        <v>-28.948000000000036</v>
      </c>
      <c r="L30" s="49">
        <f>G30/B30-1</f>
        <v>-0.07686139565510619</v>
      </c>
    </row>
    <row r="31" spans="1:12" s="50" customFormat="1" ht="18" customHeight="1">
      <c r="A31" s="66" t="s">
        <v>29</v>
      </c>
      <c r="B31" s="60">
        <v>2.914326</v>
      </c>
      <c r="C31" s="48">
        <f>B31/$B$10*100</f>
        <v>0.00027498746937167204</v>
      </c>
      <c r="D31" s="48">
        <f t="shared" si="3"/>
        <v>0.00196089426306333</v>
      </c>
      <c r="E31" s="48"/>
      <c r="F31" s="48"/>
      <c r="G31" s="48">
        <v>0.3390997</v>
      </c>
      <c r="H31" s="48">
        <f>G31/$G$10*100</f>
        <v>3.133602860997653E-05</v>
      </c>
      <c r="I31" s="48">
        <f t="shared" si="0"/>
        <v>0.00023185538835645097</v>
      </c>
      <c r="J31" s="48"/>
      <c r="K31" s="48">
        <f>G31-B31</f>
        <v>-2.5752262999999997</v>
      </c>
      <c r="L31" s="49">
        <f>G31/B31-1</f>
        <v>-0.883643868256331</v>
      </c>
    </row>
    <row r="32" spans="1:12" s="50" customFormat="1" ht="34.5" customHeight="1">
      <c r="A32" s="67" t="s">
        <v>30</v>
      </c>
      <c r="B32" s="60">
        <v>83.02976600000001</v>
      </c>
      <c r="C32" s="48">
        <f>B32/$B$10*100</f>
        <v>0.007834451339644947</v>
      </c>
      <c r="D32" s="48">
        <f t="shared" si="3"/>
        <v>0.05586629354879679</v>
      </c>
      <c r="E32" s="48"/>
      <c r="F32" s="48"/>
      <c r="G32" s="48">
        <v>15.309508999999998</v>
      </c>
      <c r="H32" s="48">
        <f>G32/$G$10*100</f>
        <v>0.0014147438409078306</v>
      </c>
      <c r="I32" s="48">
        <f t="shared" si="0"/>
        <v>0.010467694765703363</v>
      </c>
      <c r="J32" s="48"/>
      <c r="K32" s="48">
        <f>G32-B32</f>
        <v>-67.720257</v>
      </c>
      <c r="L32" s="49">
        <f>G32/B32-1</f>
        <v>-0.8156142099689887</v>
      </c>
    </row>
    <row r="33" spans="1:12" s="50" customFormat="1" ht="16.5" customHeight="1">
      <c r="A33" s="68" t="s">
        <v>31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8" customHeight="1">
      <c r="A34" s="66" t="s">
        <v>32</v>
      </c>
      <c r="B34" s="68">
        <v>-2.645273</v>
      </c>
      <c r="C34" s="68">
        <f>B34/$B$10*100</f>
        <v>-0.0002496003975077637</v>
      </c>
      <c r="D34" s="68">
        <f t="shared" si="3"/>
        <v>-0.0017798628739325402</v>
      </c>
      <c r="E34" s="68"/>
      <c r="F34" s="68"/>
      <c r="G34" s="68">
        <v>41.345105</v>
      </c>
      <c r="H34" s="68">
        <f>G34/$G$10*100</f>
        <v>0.0038206798565804793</v>
      </c>
      <c r="I34" s="68">
        <f>G34/G$12*100</f>
        <v>0.02826922399640354</v>
      </c>
      <c r="J34" s="68"/>
      <c r="K34" s="68">
        <f>G34-B34</f>
        <v>43.990378</v>
      </c>
      <c r="L34" s="49">
        <f>G34/B34-1</f>
        <v>-16.629806450978784</v>
      </c>
    </row>
    <row r="35" spans="1:12" ht="18.75" customHeight="1">
      <c r="A35" s="69" t="s">
        <v>33</v>
      </c>
      <c r="B35" s="60">
        <v>105.317</v>
      </c>
      <c r="C35" s="60">
        <f>B35/$B$10*100</f>
        <v>0.009937411021216015</v>
      </c>
      <c r="D35" s="60">
        <f>B35/B$12*100</f>
        <v>0.0708621825777352</v>
      </c>
      <c r="E35" s="47"/>
      <c r="F35" s="48"/>
      <c r="G35" s="60">
        <v>-1.4380000000000006</v>
      </c>
      <c r="H35" s="60">
        <f>G35/$G$10*100</f>
        <v>-0.0001328848392999058</v>
      </c>
      <c r="I35" s="60">
        <f>G35/G$12*100</f>
        <v>-0.00098321540377823</v>
      </c>
      <c r="J35" s="60"/>
      <c r="K35" s="60">
        <f>G35-B35</f>
        <v>-106.755</v>
      </c>
      <c r="L35" s="49">
        <f>G35/B35-1</f>
        <v>-1.013654015970831</v>
      </c>
    </row>
    <row r="36" spans="1:12" ht="48" customHeight="1">
      <c r="A36" s="71" t="s">
        <v>34</v>
      </c>
      <c r="B36" s="60">
        <v>7410.268795000001</v>
      </c>
      <c r="C36" s="60">
        <f>B36/$B$10*100</f>
        <v>0.699211777714957</v>
      </c>
      <c r="D36" s="60">
        <f>B36/B$12*100</f>
        <v>4.985973967178936</v>
      </c>
      <c r="E36" s="60"/>
      <c r="F36" s="60"/>
      <c r="G36" s="60">
        <v>8966.767071999999</v>
      </c>
      <c r="H36" s="60">
        <f>G36/$G$10*100</f>
        <v>0.8286143264272643</v>
      </c>
      <c r="I36" s="60">
        <f>G36/G$12*100</f>
        <v>6.130920380585404</v>
      </c>
      <c r="J36" s="60"/>
      <c r="K36" s="60">
        <f>G36-B36</f>
        <v>1556.4982769999979</v>
      </c>
      <c r="L36" s="49">
        <f>G36/B36-1</f>
        <v>0.2100461292376099</v>
      </c>
    </row>
    <row r="37" spans="1:12" ht="10.5" customHeight="1">
      <c r="A37" s="72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0"/>
    </row>
    <row r="38" spans="1:12" s="50" customFormat="1" ht="33" customHeight="1">
      <c r="A38" s="42" t="s">
        <v>35</v>
      </c>
      <c r="B38" s="73">
        <f>B39+B52+B53+B54+B55</f>
        <v>168582.72289277005</v>
      </c>
      <c r="C38" s="44">
        <f>B38/$B$10*100</f>
        <v>15.906983758189261</v>
      </c>
      <c r="D38" s="44">
        <f>B38/B$38*100</f>
        <v>100</v>
      </c>
      <c r="E38" s="44"/>
      <c r="F38" s="44"/>
      <c r="G38" s="73">
        <f>G39+G52+G53+G54+G55</f>
        <v>191428.38167913</v>
      </c>
      <c r="H38" s="44">
        <f aca="true" t="shared" si="4" ref="H38:H50">G38/$G$10*100</f>
        <v>17.689798148033525</v>
      </c>
      <c r="I38" s="44">
        <f aca="true" t="shared" si="5" ref="I38:I54">G38/G$38*100</f>
        <v>100</v>
      </c>
      <c r="J38" s="44"/>
      <c r="K38" s="44">
        <f>G38-B38</f>
        <v>22845.65878635994</v>
      </c>
      <c r="L38" s="45">
        <f>G38/B38-1</f>
        <v>0.13551601489371667</v>
      </c>
    </row>
    <row r="39" spans="1:12" s="50" customFormat="1" ht="19.5" customHeight="1">
      <c r="A39" s="74" t="s">
        <v>36</v>
      </c>
      <c r="B39" s="63">
        <f>B40+B41+B42+B43+B44+B51</f>
        <v>161278.93201277006</v>
      </c>
      <c r="C39" s="48">
        <f aca="true" t="shared" si="6" ref="C39:C53">B39/$B$10*100</f>
        <v>15.217818932115893</v>
      </c>
      <c r="D39" s="48">
        <f aca="true" t="shared" si="7" ref="D39:D54">B39/B$38*100</f>
        <v>95.66753297451146</v>
      </c>
      <c r="E39" s="48"/>
      <c r="F39" s="48"/>
      <c r="G39" s="63">
        <f>G40+G41+G42+G43+G44+G51</f>
        <v>183256.23545862</v>
      </c>
      <c r="H39" s="48">
        <f t="shared" si="4"/>
        <v>16.93461432519083</v>
      </c>
      <c r="I39" s="48">
        <f t="shared" si="5"/>
        <v>95.73096416068122</v>
      </c>
      <c r="J39" s="48"/>
      <c r="K39" s="48">
        <f>G39-B39</f>
        <v>21977.303445849946</v>
      </c>
      <c r="L39" s="49">
        <f>G39/B39-1</f>
        <v>0.13626890488157373</v>
      </c>
    </row>
    <row r="40" spans="1:12" ht="19.5" customHeight="1">
      <c r="A40" s="75" t="s">
        <v>37</v>
      </c>
      <c r="B40" s="68">
        <v>50999.73711500001</v>
      </c>
      <c r="C40" s="68">
        <f>B40/$B$10*100</f>
        <v>4.812189387142822</v>
      </c>
      <c r="D40" s="68">
        <f t="shared" si="7"/>
        <v>30.252054445365246</v>
      </c>
      <c r="E40" s="68"/>
      <c r="F40" s="68"/>
      <c r="G40" s="76">
        <v>53304.831151</v>
      </c>
      <c r="H40" s="68">
        <f t="shared" si="4"/>
        <v>4.925871989853438</v>
      </c>
      <c r="I40" s="68">
        <f t="shared" si="5"/>
        <v>27.84583491926967</v>
      </c>
      <c r="J40" s="68"/>
      <c r="K40" s="68">
        <f>G40-B40</f>
        <v>2305.0940359999877</v>
      </c>
      <c r="L40" s="77">
        <f>G40/B40-1</f>
        <v>0.045198155253275196</v>
      </c>
    </row>
    <row r="41" spans="1:12" ht="17.25" customHeight="1">
      <c r="A41" s="75" t="s">
        <v>38</v>
      </c>
      <c r="B41" s="68">
        <v>21858.592837999997</v>
      </c>
      <c r="C41" s="68">
        <f t="shared" si="6"/>
        <v>2.0625143269995783</v>
      </c>
      <c r="D41" s="68">
        <f t="shared" si="7"/>
        <v>12.966093122071312</v>
      </c>
      <c r="E41" s="68"/>
      <c r="F41" s="68"/>
      <c r="G41" s="76">
        <v>25363.811979000002</v>
      </c>
      <c r="H41" s="68">
        <f t="shared" si="4"/>
        <v>2.343856800321585</v>
      </c>
      <c r="I41" s="68">
        <f t="shared" si="5"/>
        <v>13.249765659887636</v>
      </c>
      <c r="J41" s="68"/>
      <c r="K41" s="68">
        <f>G41-B41</f>
        <v>3505.219141000005</v>
      </c>
      <c r="L41" s="77">
        <f>G41/B41-1</f>
        <v>0.16035886513730047</v>
      </c>
    </row>
    <row r="42" spans="1:12" ht="19.5" customHeight="1">
      <c r="A42" s="75" t="s">
        <v>39</v>
      </c>
      <c r="B42" s="68">
        <v>8080.81258177</v>
      </c>
      <c r="C42" s="68">
        <f t="shared" si="6"/>
        <v>0.7624823723659261</v>
      </c>
      <c r="D42" s="68">
        <f t="shared" si="7"/>
        <v>4.7933812214611935</v>
      </c>
      <c r="E42" s="68"/>
      <c r="F42" s="68"/>
      <c r="G42" s="76">
        <v>8652.633256680001</v>
      </c>
      <c r="H42" s="68">
        <f t="shared" si="4"/>
        <v>0.7995853823608776</v>
      </c>
      <c r="I42" s="68">
        <f t="shared" si="5"/>
        <v>4.520036778654611</v>
      </c>
      <c r="J42" s="68"/>
      <c r="K42" s="68">
        <f>G42-B42</f>
        <v>571.8206749100009</v>
      </c>
      <c r="L42" s="77">
        <f>G42/B42-1</f>
        <v>0.07076276910567203</v>
      </c>
    </row>
    <row r="43" spans="1:12" ht="19.5" customHeight="1">
      <c r="A43" s="75" t="s">
        <v>40</v>
      </c>
      <c r="B43" s="68">
        <v>3844.274</v>
      </c>
      <c r="C43" s="68">
        <f t="shared" si="6"/>
        <v>0.3627347039525829</v>
      </c>
      <c r="D43" s="68">
        <f t="shared" si="7"/>
        <v>2.2803487415760966</v>
      </c>
      <c r="E43" s="68"/>
      <c r="F43" s="68"/>
      <c r="G43" s="76">
        <v>3876.2999999999997</v>
      </c>
      <c r="H43" s="68">
        <f t="shared" si="4"/>
        <v>0.35820688635481546</v>
      </c>
      <c r="I43" s="68">
        <f t="shared" si="5"/>
        <v>2.024934842993871</v>
      </c>
      <c r="J43" s="68"/>
      <c r="K43" s="68">
        <f>G43-B43</f>
        <v>32.02599999999984</v>
      </c>
      <c r="L43" s="77">
        <f>G43/B43-1</f>
        <v>0.008330831777339398</v>
      </c>
    </row>
    <row r="44" spans="1:12" s="50" customFormat="1" ht="19.5" customHeight="1">
      <c r="A44" s="75" t="s">
        <v>41</v>
      </c>
      <c r="B44" s="76">
        <f>B45+B46+B47+B48+B50+B49</f>
        <v>76351.92306800002</v>
      </c>
      <c r="C44" s="68">
        <f t="shared" si="6"/>
        <v>7.204349172374647</v>
      </c>
      <c r="D44" s="68">
        <f t="shared" si="7"/>
        <v>45.2904792127275</v>
      </c>
      <c r="E44" s="68"/>
      <c r="F44" s="68"/>
      <c r="G44" s="76">
        <f>G45+G46+G47+G48+G50+G49</f>
        <v>91842.59097294002</v>
      </c>
      <c r="H44" s="68">
        <f t="shared" si="4"/>
        <v>8.48712652456614</v>
      </c>
      <c r="I44" s="68">
        <f t="shared" si="5"/>
        <v>47.97752045299401</v>
      </c>
      <c r="J44" s="68"/>
      <c r="K44" s="68">
        <f>G44-B44</f>
        <v>15490.667904939997</v>
      </c>
      <c r="L44" s="77">
        <f>G44/B44-1</f>
        <v>0.20288510469007837</v>
      </c>
    </row>
    <row r="45" spans="1:12" ht="31.5" customHeight="1">
      <c r="A45" s="78" t="s">
        <v>42</v>
      </c>
      <c r="B45" s="54">
        <v>608.9634680000017</v>
      </c>
      <c r="C45" s="54">
        <f t="shared" si="6"/>
        <v>0.05746005182849059</v>
      </c>
      <c r="D45" s="54">
        <f>B45/B$38*100</f>
        <v>0.3612253127429573</v>
      </c>
      <c r="E45" s="54"/>
      <c r="F45" s="54"/>
      <c r="G45" s="79">
        <v>414.8414610000036</v>
      </c>
      <c r="H45" s="54">
        <f t="shared" si="4"/>
        <v>0.03833528573012767</v>
      </c>
      <c r="I45" s="54">
        <f t="shared" si="5"/>
        <v>0.21670844070309073</v>
      </c>
      <c r="J45" s="54"/>
      <c r="K45" s="54">
        <f>G45-B45</f>
        <v>-194.12200699999812</v>
      </c>
      <c r="L45" s="55">
        <f>G45/B45-1</f>
        <v>-0.3187744703923644</v>
      </c>
    </row>
    <row r="46" spans="1:12" ht="15.75" customHeight="1">
      <c r="A46" s="80" t="s">
        <v>43</v>
      </c>
      <c r="B46" s="54">
        <v>8064.294422</v>
      </c>
      <c r="C46" s="81">
        <f t="shared" si="6"/>
        <v>0.7609237660350525</v>
      </c>
      <c r="D46" s="81">
        <f t="shared" si="7"/>
        <v>4.783582969608003</v>
      </c>
      <c r="E46" s="81"/>
      <c r="F46" s="81"/>
      <c r="G46" s="82">
        <v>8848.039182</v>
      </c>
      <c r="H46" s="81">
        <f t="shared" si="4"/>
        <v>0.817642743267969</v>
      </c>
      <c r="I46" s="81">
        <f t="shared" si="5"/>
        <v>4.62211460201914</v>
      </c>
      <c r="J46" s="81"/>
      <c r="K46" s="81">
        <f>G46-B46</f>
        <v>783.7447600000005</v>
      </c>
      <c r="L46" s="83">
        <f>G46/B46-1</f>
        <v>0.09718702207373364</v>
      </c>
    </row>
    <row r="47" spans="1:12" ht="33" customHeight="1">
      <c r="A47" s="78" t="s">
        <v>44</v>
      </c>
      <c r="B47" s="54">
        <v>174.03938</v>
      </c>
      <c r="C47" s="54">
        <f t="shared" si="6"/>
        <v>0.016421858322375325</v>
      </c>
      <c r="D47" s="54">
        <f t="shared" si="7"/>
        <v>0.10323678311371252</v>
      </c>
      <c r="E47" s="48"/>
      <c r="F47" s="48"/>
      <c r="G47" s="79">
        <v>219.14756199999997</v>
      </c>
      <c r="H47" s="54">
        <f t="shared" si="4"/>
        <v>0.020251313323599533</v>
      </c>
      <c r="I47" s="54">
        <f t="shared" si="5"/>
        <v>0.11448018317750423</v>
      </c>
      <c r="J47" s="54"/>
      <c r="K47" s="54">
        <f>G47-B47</f>
        <v>45.10818199999997</v>
      </c>
      <c r="L47" s="55">
        <f>G47/B47-1</f>
        <v>0.2591837663406982</v>
      </c>
    </row>
    <row r="48" spans="1:12" ht="17.25" customHeight="1">
      <c r="A48" s="80" t="s">
        <v>45</v>
      </c>
      <c r="B48" s="54">
        <v>55969.462183</v>
      </c>
      <c r="C48" s="81">
        <f>B48/$B$10*100</f>
        <v>5.281118436234199</v>
      </c>
      <c r="D48" s="81">
        <f t="shared" si="7"/>
        <v>33.19999892195379</v>
      </c>
      <c r="E48" s="81"/>
      <c r="F48" s="81"/>
      <c r="G48" s="82">
        <v>69220.680989</v>
      </c>
      <c r="H48" s="81">
        <f>G48/$G$10*100</f>
        <v>6.396647475280464</v>
      </c>
      <c r="I48" s="81">
        <f t="shared" si="5"/>
        <v>36.16009307597182</v>
      </c>
      <c r="J48" s="81"/>
      <c r="K48" s="81">
        <f>G48-B48</f>
        <v>13251.218805999997</v>
      </c>
      <c r="L48" s="83">
        <f>G48/B48-1</f>
        <v>0.23675801569565347</v>
      </c>
    </row>
    <row r="49" spans="1:12" ht="48" customHeight="1">
      <c r="A49" s="84" t="s">
        <v>46</v>
      </c>
      <c r="B49" s="82">
        <v>8447.529615000001</v>
      </c>
      <c r="C49" s="81">
        <f>B49/$B$10*100</f>
        <v>0.7970847431862823</v>
      </c>
      <c r="D49" s="81">
        <f>B49/B$38*100</f>
        <v>5.010910649707086</v>
      </c>
      <c r="E49" s="81"/>
      <c r="F49" s="81"/>
      <c r="G49" s="82">
        <v>10150.526944000001</v>
      </c>
      <c r="H49" s="81">
        <f t="shared" si="4"/>
        <v>0.9380049664553571</v>
      </c>
      <c r="I49" s="81">
        <f t="shared" si="5"/>
        <v>5.302519331231768</v>
      </c>
      <c r="J49" s="81"/>
      <c r="K49" s="81">
        <f>G49-B49</f>
        <v>1702.9973289999998</v>
      </c>
      <c r="L49" s="83">
        <f>G49/B49-1</f>
        <v>0.20159708300708923</v>
      </c>
    </row>
    <row r="50" spans="1:12" ht="19.5" customHeight="1">
      <c r="A50" s="85" t="s">
        <v>47</v>
      </c>
      <c r="B50" s="54">
        <v>3087.634</v>
      </c>
      <c r="C50" s="54">
        <f t="shared" si="6"/>
        <v>0.2913403167682453</v>
      </c>
      <c r="D50" s="54">
        <f t="shared" si="7"/>
        <v>1.8315245756019394</v>
      </c>
      <c r="E50" s="54"/>
      <c r="F50" s="54"/>
      <c r="G50" s="79">
        <v>2989.3548349400007</v>
      </c>
      <c r="H50" s="54">
        <f t="shared" si="4"/>
        <v>0.27624474050862186</v>
      </c>
      <c r="I50" s="54">
        <f t="shared" si="5"/>
        <v>1.5616048198906691</v>
      </c>
      <c r="J50" s="54"/>
      <c r="K50" s="54">
        <f>G50-B50</f>
        <v>-98.27916505999929</v>
      </c>
      <c r="L50" s="55">
        <f>G50/B50-1</f>
        <v>-0.03182992707684895</v>
      </c>
    </row>
    <row r="51" spans="1:12" ht="31.5" customHeight="1">
      <c r="A51" s="86" t="s">
        <v>48</v>
      </c>
      <c r="B51" s="87">
        <v>143.59240999999997</v>
      </c>
      <c r="C51" s="87">
        <f>B51/$B$10*100</f>
        <v>0.01354896928033431</v>
      </c>
      <c r="D51" s="68">
        <f t="shared" si="7"/>
        <v>0.08517623131009362</v>
      </c>
      <c r="E51" s="68"/>
      <c r="F51" s="68"/>
      <c r="G51" s="76">
        <v>216.068099</v>
      </c>
      <c r="H51" s="68">
        <f>G51/$G$10*100</f>
        <v>0.019966741733971574</v>
      </c>
      <c r="I51" s="68">
        <f t="shared" si="5"/>
        <v>0.11287150688144604</v>
      </c>
      <c r="J51" s="68"/>
      <c r="K51" s="68">
        <f>G51-B51</f>
        <v>72.47568900000002</v>
      </c>
      <c r="L51" s="88">
        <f>G51/B51-1</f>
        <v>0.5047320328421261</v>
      </c>
    </row>
    <row r="52" spans="1:12" s="50" customFormat="1" ht="19.5" customHeight="1">
      <c r="A52" s="74" t="s">
        <v>49</v>
      </c>
      <c r="B52" s="89">
        <v>7877.019479999999</v>
      </c>
      <c r="C52" s="68">
        <f>B52/$B$10*100</f>
        <v>0.7432530379225123</v>
      </c>
      <c r="D52" s="68">
        <f t="shared" si="7"/>
        <v>4.672495107941941</v>
      </c>
      <c r="E52" s="68"/>
      <c r="F52" s="68"/>
      <c r="G52" s="76">
        <v>9350.12764551</v>
      </c>
      <c r="H52" s="68">
        <f>G52/$G$10*100</f>
        <v>0.864040479559946</v>
      </c>
      <c r="I52" s="68">
        <f t="shared" si="5"/>
        <v>4.8843998802552555</v>
      </c>
      <c r="J52" s="68"/>
      <c r="K52" s="68">
        <f>G52-B52</f>
        <v>1473.1081655100006</v>
      </c>
      <c r="L52" s="77">
        <f>G52/B52-1</f>
        <v>0.18701339627891844</v>
      </c>
    </row>
    <row r="53" spans="1:12" ht="19.5" customHeight="1">
      <c r="A53" s="74" t="s">
        <v>31</v>
      </c>
      <c r="B53" s="89">
        <v>0</v>
      </c>
      <c r="C53" s="68">
        <f t="shared" si="6"/>
        <v>0</v>
      </c>
      <c r="D53" s="68">
        <f t="shared" si="7"/>
        <v>0</v>
      </c>
      <c r="E53" s="68"/>
      <c r="F53" s="68"/>
      <c r="G53" s="76">
        <v>0</v>
      </c>
      <c r="H53" s="68">
        <f>G53/$G$10*100</f>
        <v>0</v>
      </c>
      <c r="I53" s="68">
        <f t="shared" si="5"/>
        <v>0</v>
      </c>
      <c r="J53" s="68"/>
      <c r="K53" s="68">
        <f>G53-B53</f>
        <v>0</v>
      </c>
      <c r="L53" s="77"/>
    </row>
    <row r="54" spans="1:12" s="50" customFormat="1" ht="32.25" customHeight="1">
      <c r="A54" s="90" t="s">
        <v>50</v>
      </c>
      <c r="B54" s="87">
        <v>-573.2286</v>
      </c>
      <c r="C54" s="68">
        <f>B54/$B$10*100</f>
        <v>-0.054088211849143315</v>
      </c>
      <c r="D54" s="68">
        <f t="shared" si="7"/>
        <v>-0.34002808245339117</v>
      </c>
      <c r="E54" s="68"/>
      <c r="F54" s="68"/>
      <c r="G54" s="76">
        <v>-1177.981425</v>
      </c>
      <c r="H54" s="68">
        <f>G54/$G$10*100</f>
        <v>-0.10885665671724547</v>
      </c>
      <c r="I54" s="68">
        <f t="shared" si="5"/>
        <v>-0.6153640409364786</v>
      </c>
      <c r="J54" s="68"/>
      <c r="K54" s="68">
        <f>G54-B54</f>
        <v>-604.7528249999999</v>
      </c>
      <c r="L54" s="77">
        <f>G54/B54-1</f>
        <v>1.0549941593981877</v>
      </c>
    </row>
    <row r="55" spans="1:12" s="50" customFormat="1" ht="7.5" customHeight="1">
      <c r="A55" s="91"/>
      <c r="B55" s="92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7"/>
    </row>
    <row r="56" spans="1:12" s="36" customFormat="1" ht="21" customHeight="1" thickBot="1">
      <c r="A56" s="93" t="s">
        <v>51</v>
      </c>
      <c r="B56" s="94">
        <f>B12-B38</f>
        <v>-19960.43076330007</v>
      </c>
      <c r="C56" s="95">
        <f>B56/$B$10*100</f>
        <v>-1.8834091804308641</v>
      </c>
      <c r="D56" s="94">
        <v>0</v>
      </c>
      <c r="E56" s="94"/>
      <c r="F56" s="96"/>
      <c r="G56" s="94">
        <f>G12-G38</f>
        <v>-45173.55344167998</v>
      </c>
      <c r="H56" s="95">
        <f>G56/$G$10*100</f>
        <v>-4.174464805078823</v>
      </c>
      <c r="I56" s="97">
        <v>0</v>
      </c>
      <c r="J56" s="96"/>
      <c r="K56" s="94">
        <f>G56-B56</f>
        <v>-25213.122678379907</v>
      </c>
      <c r="L56" s="98"/>
    </row>
    <row r="57" spans="1:12" s="36" customFormat="1" ht="21" customHeight="1">
      <c r="A57" s="99"/>
      <c r="B57" s="68"/>
      <c r="C57" s="100"/>
      <c r="D57" s="68"/>
      <c r="E57" s="68"/>
      <c r="F57" s="81"/>
      <c r="G57" s="68"/>
      <c r="H57" s="100"/>
      <c r="I57" s="87"/>
      <c r="J57" s="81"/>
      <c r="K57" s="68"/>
      <c r="L57" s="49"/>
    </row>
    <row r="58" spans="7:11" ht="19.5" customHeight="1">
      <c r="G58" s="101"/>
      <c r="H58" s="101"/>
      <c r="I58" s="101"/>
      <c r="J58" s="101"/>
      <c r="K58" s="101"/>
    </row>
    <row r="59" spans="7:11" ht="19.5" customHeight="1">
      <c r="G59" s="101"/>
      <c r="H59" s="101"/>
      <c r="I59" s="101"/>
      <c r="J59" s="101"/>
      <c r="K59" s="101"/>
    </row>
    <row r="60" spans="7:11" ht="19.5" customHeight="1">
      <c r="G60" s="101"/>
      <c r="H60" s="101"/>
      <c r="I60" s="101"/>
      <c r="J60" s="101"/>
      <c r="K60" s="101"/>
    </row>
    <row r="61" spans="7:11" ht="19.5" customHeight="1">
      <c r="G61" s="101"/>
      <c r="H61" s="101"/>
      <c r="I61" s="101"/>
      <c r="J61" s="101"/>
      <c r="K61" s="101"/>
    </row>
    <row r="62" spans="7:11" ht="19.5" customHeight="1">
      <c r="G62" s="101"/>
      <c r="H62" s="101"/>
      <c r="I62" s="101"/>
      <c r="J62" s="101"/>
      <c r="K62" s="101"/>
    </row>
    <row r="63" spans="7:11" ht="19.5" customHeight="1">
      <c r="G63" s="101"/>
      <c r="H63" s="101"/>
      <c r="I63" s="101"/>
      <c r="J63" s="101"/>
      <c r="K63" s="101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2020-07-23T11:59:05Z</cp:lastPrinted>
  <dcterms:created xsi:type="dcterms:W3CDTF">2020-07-23T11:55:07Z</dcterms:created>
  <dcterms:modified xsi:type="dcterms:W3CDTF">2020-07-23T11:59:36Z</dcterms:modified>
  <cp:category/>
  <cp:version/>
  <cp:contentType/>
  <cp:contentStatus/>
</cp:coreProperties>
</file>