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<sst xmlns="http://schemas.openxmlformats.org/spreadsheetml/2006/main" count="57" uniqueCount="52">
  <si>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</si>
  <si>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</si>
  <si>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</si>
  <si>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1.01.-31.08.2019
</t>
  </si>
  <si>
    <t xml:space="preserve">
Realizări 1.01.-31.08.2020
</t>
  </si>
  <si>
    <t xml:space="preserve"> Diferenţe    2020
   faţă de      2019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</si>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</sst>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august%2020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20 "/>
      <sheetName val="UAT august 2020"/>
      <sheetName val="consolidari august"/>
      <sheetName val="iulie 2020  (valori)"/>
      <sheetName val="UAT iulie 2020 (valori)"/>
      <sheetName val="iunie 2020  (valori)"/>
      <sheetName val="UAT iunie 2020 (valori)"/>
      <sheetName val="Sinteza - An 2"/>
      <sheetName val="Sinteza - An 2 (engleza)"/>
      <sheetName val="2020 Engl"/>
      <sheetName val="2019 - 2020"/>
      <sheetName val="Sinteza-anexa program 9 luni "/>
      <sheetName val="program 9 luni .%.exec "/>
      <sheetName val="Progr.31.08.2020.(Liliana)"/>
      <sheetName val="Sinteza - Anexa program anual"/>
      <sheetName val="program %.exec"/>
      <sheetName val="dob_trez"/>
      <sheetName val="SPECIAL_CNAIR"/>
      <sheetName val="CNAIR_ex"/>
      <sheetName val="august 2019 "/>
      <sheetName val="august 2019 leg"/>
      <sheetName val="Sinteza-Anexa program 6 luni"/>
      <sheetName val="progr 6 luni % execuție 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21"/>
  <sheetViews>
    <sheetView showZeros="0" tabSelected="1" view="pageBreakPreview" zoomScale="75" zoomScaleNormal="75" zoomScaleSheetLayoutView="75" zoomScalePageLayoutView="0" workbookViewId="0" topLeftCell="A37">
      <selection activeCell="G24" sqref="G24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7.25" customHeight="1">
      <c r="A7" s="16"/>
      <c r="B7" s="17" t="s">
        <v>3</v>
      </c>
      <c r="C7" s="17"/>
      <c r="D7" s="17"/>
      <c r="E7" s="18"/>
      <c r="F7" s="19"/>
      <c r="G7" s="20" t="s">
        <v>4</v>
      </c>
      <c r="H7" s="20"/>
      <c r="I7" s="20"/>
      <c r="J7" s="21"/>
      <c r="K7" s="22" t="s">
        <v>5</v>
      </c>
      <c r="L7" s="23"/>
    </row>
    <row r="8" spans="1:12" s="31" customFormat="1" ht="33" customHeight="1">
      <c r="A8" s="25"/>
      <c r="B8" s="26" t="s">
        <v>6</v>
      </c>
      <c r="C8" s="27" t="s">
        <v>7</v>
      </c>
      <c r="D8" s="27" t="s">
        <v>8</v>
      </c>
      <c r="E8" s="28"/>
      <c r="F8" s="28"/>
      <c r="G8" s="26" t="s">
        <v>6</v>
      </c>
      <c r="H8" s="27" t="s">
        <v>7</v>
      </c>
      <c r="I8" s="27" t="s">
        <v>8</v>
      </c>
      <c r="J8" s="28"/>
      <c r="K8" s="29" t="s">
        <v>6</v>
      </c>
      <c r="L8" s="30" t="s">
        <v>9</v>
      </c>
    </row>
    <row r="9" spans="1:12" s="36" customFormat="1" ht="13.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4"/>
    </row>
    <row r="10" spans="1:12" s="36" customFormat="1" ht="18" customHeight="1">
      <c r="A10" s="37" t="s">
        <v>10</v>
      </c>
      <c r="B10" s="24">
        <v>1059803.2</v>
      </c>
      <c r="C10" s="24"/>
      <c r="D10" s="24"/>
      <c r="E10" s="24"/>
      <c r="F10" s="24"/>
      <c r="G10" s="24">
        <v>1057970</v>
      </c>
      <c r="H10" s="24"/>
      <c r="I10" s="24"/>
      <c r="J10" s="24"/>
      <c r="K10" s="24"/>
      <c r="L10" s="38"/>
    </row>
    <row r="11" spans="2:12" s="36" customFormat="1" ht="8.25" customHeight="1">
      <c r="B11" s="39"/>
      <c r="G11" s="41"/>
      <c r="H11" s="41"/>
      <c r="I11" s="41"/>
      <c r="J11" s="41"/>
      <c r="K11" s="41"/>
      <c r="L11" s="35"/>
    </row>
    <row r="12" spans="1:12" s="41" customFormat="1" ht="35.25" customHeight="1">
      <c r="A12" s="42" t="s">
        <v>11</v>
      </c>
      <c r="B12" s="43">
        <f>B13+B30+B31+B33+B34++B37+B32+B35+B36</f>
        <v>204130.52574339</v>
      </c>
      <c r="C12" s="44">
        <f>B12/$B$10*100</f>
        <v>19.261172804855654</v>
      </c>
      <c r="D12" s="44">
        <f>B12/B$12*100</f>
        <v>100</v>
      </c>
      <c r="E12" s="44"/>
      <c r="F12" s="44"/>
      <c r="G12" s="43">
        <f>G13+G30+G31+G33+G34+G37+G32+G35+G36</f>
        <v>201316.94257323997</v>
      </c>
      <c r="H12" s="44">
        <f>G12/$G$10*100</f>
        <v>19.02860596928457</v>
      </c>
      <c r="I12" s="44">
        <f aca="true" t="shared" si="0" ref="I12:I32">G12/G$12*100</f>
        <v>100</v>
      </c>
      <c r="J12" s="44"/>
      <c r="K12" s="44">
        <f>G12-B12</f>
        <v>-2813.5831701500283</v>
      </c>
      <c r="L12" s="45">
        <f>G12/B12-1</f>
        <v>-0.013783255394575034</v>
      </c>
    </row>
    <row r="13" spans="1:12" s="50" customFormat="1" ht="24.75" customHeight="1">
      <c r="A13" s="46" t="s">
        <v>12</v>
      </c>
      <c r="B13" s="47">
        <f>B14+B27+B28</f>
        <v>193902.95173039</v>
      </c>
      <c r="C13" s="48">
        <f aca="true" t="shared" si="1" ref="C13:C28">B13/$B$10*100</f>
        <v>18.29612816137845</v>
      </c>
      <c r="D13" s="48">
        <f>B13/B$12*100</f>
        <v>94.98968908459238</v>
      </c>
      <c r="E13" s="48"/>
      <c r="F13" s="48"/>
      <c r="G13" s="47">
        <f>G14+G27+G28</f>
        <v>187552.49945273998</v>
      </c>
      <c r="H13" s="48">
        <f aca="true" t="shared" si="2" ref="H13:H28">G13/$G$10*100</f>
        <v>17.72758201581708</v>
      </c>
      <c r="I13" s="48">
        <f t="shared" si="0"/>
        <v>93.16279944223153</v>
      </c>
      <c r="J13" s="48"/>
      <c r="K13" s="48">
        <f>G13-B13</f>
        <v>-6350.452277650009</v>
      </c>
      <c r="L13" s="49">
        <f>G13/B13-1</f>
        <v>-0.032750673576542155</v>
      </c>
    </row>
    <row r="14" spans="1:12" s="50" customFormat="1" ht="25.5" customHeight="1">
      <c r="A14" s="51" t="s">
        <v>13</v>
      </c>
      <c r="B14" s="47">
        <f>B15+B19+B20+B25+B26</f>
        <v>101259.429489</v>
      </c>
      <c r="C14" s="48">
        <f t="shared" si="1"/>
        <v>9.554550268295095</v>
      </c>
      <c r="D14" s="48">
        <f aca="true" t="shared" si="3" ref="D14:D34">B14/B$12*100</f>
        <v>49.605236218463475</v>
      </c>
      <c r="E14" s="48"/>
      <c r="F14" s="48"/>
      <c r="G14" s="47">
        <f>G15+G19+G20+G25+G26</f>
        <v>95568.19181199999</v>
      </c>
      <c r="H14" s="48">
        <f t="shared" si="2"/>
        <v>9.033166518143236</v>
      </c>
      <c r="I14" s="48">
        <f t="shared" si="0"/>
        <v>47.4715096456583</v>
      </c>
      <c r="J14" s="48"/>
      <c r="K14" s="48">
        <f>G14-B14</f>
        <v>-5691.237677000012</v>
      </c>
      <c r="L14" s="49">
        <f>G14/B14-1</f>
        <v>-0.056204520465111485</v>
      </c>
    </row>
    <row r="15" spans="1:12" s="50" customFormat="1" ht="40.5" customHeight="1">
      <c r="A15" s="52" t="s">
        <v>14</v>
      </c>
      <c r="B15" s="47">
        <f>B16+B17+B18</f>
        <v>30375.730773000003</v>
      </c>
      <c r="C15" s="48">
        <f t="shared" si="1"/>
        <v>2.866167112252539</v>
      </c>
      <c r="D15" s="48">
        <f t="shared" si="3"/>
        <v>14.880543055664768</v>
      </c>
      <c r="E15" s="48"/>
      <c r="F15" s="48"/>
      <c r="G15" s="47">
        <f>G16+G17+G18</f>
        <v>28947.430007000003</v>
      </c>
      <c r="H15" s="48">
        <f t="shared" si="2"/>
        <v>2.736129569553012</v>
      </c>
      <c r="I15" s="48">
        <f t="shared" si="0"/>
        <v>14.379033198593708</v>
      </c>
      <c r="J15" s="48"/>
      <c r="K15" s="48">
        <f>G15-B15</f>
        <v>-1428.3007660000003</v>
      </c>
      <c r="L15" s="49">
        <f>G15/B15-1</f>
        <v>-0.0470211161889007</v>
      </c>
    </row>
    <row r="16" spans="1:12" ht="25.5" customHeight="1">
      <c r="A16" s="53" t="s">
        <v>15</v>
      </c>
      <c r="B16" s="54">
        <v>12314.924</v>
      </c>
      <c r="C16" s="54">
        <f t="shared" si="1"/>
        <v>1.1620010205668374</v>
      </c>
      <c r="D16" s="54">
        <f t="shared" si="3"/>
        <v>6.032867428892503</v>
      </c>
      <c r="E16" s="54"/>
      <c r="F16" s="54"/>
      <c r="G16" s="54">
        <v>10519.463</v>
      </c>
      <c r="H16" s="54">
        <f t="shared" si="2"/>
        <v>0.9943063602937702</v>
      </c>
      <c r="I16" s="54">
        <f t="shared" si="0"/>
        <v>5.225324240245191</v>
      </c>
      <c r="J16" s="54"/>
      <c r="K16" s="54">
        <f>G16-B16</f>
        <v>-1795.4610000000011</v>
      </c>
      <c r="L16" s="55">
        <f>G16/B16-1</f>
        <v>-0.14579554043532883</v>
      </c>
    </row>
    <row r="17" spans="1:12" ht="18" customHeight="1">
      <c r="A17" s="53" t="s">
        <v>16</v>
      </c>
      <c r="B17" s="54">
        <v>15414.397773</v>
      </c>
      <c r="C17" s="54">
        <f t="shared" si="1"/>
        <v>1.454458504465735</v>
      </c>
      <c r="D17" s="54">
        <f t="shared" si="3"/>
        <v>7.55124581042683</v>
      </c>
      <c r="E17" s="54"/>
      <c r="F17" s="54"/>
      <c r="G17" s="54">
        <v>16233.043007000002</v>
      </c>
      <c r="H17" s="54">
        <f t="shared" si="2"/>
        <v>1.534357591141526</v>
      </c>
      <c r="I17" s="54">
        <f t="shared" si="0"/>
        <v>8.06342615753483</v>
      </c>
      <c r="J17" s="54"/>
      <c r="K17" s="54">
        <f>G17-B17</f>
        <v>818.6452340000014</v>
      </c>
      <c r="L17" s="55">
        <f>G17/B17-1</f>
        <v>0.053109128624794444</v>
      </c>
    </row>
    <row r="18" spans="1:12" ht="36.75" customHeight="1">
      <c r="A18" s="56" t="s">
        <v>17</v>
      </c>
      <c r="B18" s="54">
        <v>2646.409</v>
      </c>
      <c r="C18" s="54">
        <f t="shared" si="1"/>
        <v>0.2497075872199669</v>
      </c>
      <c r="D18" s="54">
        <f t="shared" si="3"/>
        <v>1.2964298163454342</v>
      </c>
      <c r="E18" s="54"/>
      <c r="F18" s="54"/>
      <c r="G18" s="54">
        <v>2194.924</v>
      </c>
      <c r="H18" s="54">
        <f t="shared" si="2"/>
        <v>0.207465618117716</v>
      </c>
      <c r="I18" s="54">
        <f t="shared" si="0"/>
        <v>1.0902828008136858</v>
      </c>
      <c r="J18" s="54"/>
      <c r="K18" s="54">
        <f>G18-B18</f>
        <v>-451.4850000000001</v>
      </c>
      <c r="L18" s="55">
        <f>G18/B18-1</f>
        <v>-0.1706028811117254</v>
      </c>
    </row>
    <row r="19" spans="1:12" ht="24" customHeight="1">
      <c r="A19" s="52" t="s">
        <v>18</v>
      </c>
      <c r="B19" s="48">
        <v>4778.083</v>
      </c>
      <c r="C19" s="48">
        <f t="shared" si="1"/>
        <v>0.4508462514549871</v>
      </c>
      <c r="D19" s="48">
        <f t="shared" si="3"/>
        <v>2.34069989414835</v>
      </c>
      <c r="E19" s="48"/>
      <c r="F19" s="48"/>
      <c r="G19" s="48">
        <v>4664.175</v>
      </c>
      <c r="H19" s="48">
        <f t="shared" si="2"/>
        <v>0.44086079945556117</v>
      </c>
      <c r="I19" s="48">
        <f t="shared" si="0"/>
        <v>2.316831827655615</v>
      </c>
      <c r="J19" s="48"/>
      <c r="K19" s="48">
        <f>G19-B19</f>
        <v>-113.90799999999945</v>
      </c>
      <c r="L19" s="49">
        <f>G19/B19-1</f>
        <v>-0.023839686334456656</v>
      </c>
    </row>
    <row r="20" spans="1:12" ht="23.25" customHeight="1">
      <c r="A20" s="57" t="s">
        <v>19</v>
      </c>
      <c r="B20" s="47">
        <f>B21+B22+B23+B24</f>
        <v>64719.622716</v>
      </c>
      <c r="C20" s="48">
        <f>B20/$B$10*100</f>
        <v>6.106758567628405</v>
      </c>
      <c r="D20" s="48">
        <f t="shared" si="3"/>
        <v>31.705019364599224</v>
      </c>
      <c r="E20" s="48"/>
      <c r="F20" s="48"/>
      <c r="G20" s="47">
        <f>G21+G22+G23+G24</f>
        <v>60591.402805</v>
      </c>
      <c r="H20" s="48">
        <f t="shared" si="2"/>
        <v>5.727138085673507</v>
      </c>
      <c r="I20" s="48">
        <f t="shared" si="0"/>
        <v>30.09751788921421</v>
      </c>
      <c r="J20" s="48"/>
      <c r="K20" s="48">
        <f>G20-B20</f>
        <v>-4128.219911</v>
      </c>
      <c r="L20" s="49">
        <f>G20/B20-1</f>
        <v>-0.06378621718972755</v>
      </c>
    </row>
    <row r="21" spans="1:12" ht="20.25" customHeight="1">
      <c r="A21" s="53" t="s">
        <v>20</v>
      </c>
      <c r="B21" s="40">
        <v>41298.364</v>
      </c>
      <c r="C21" s="54">
        <f t="shared" si="1"/>
        <v>3.896795556005115</v>
      </c>
      <c r="D21" s="54">
        <f t="shared" si="3"/>
        <v>20.231351410869177</v>
      </c>
      <c r="E21" s="54"/>
      <c r="F21" s="54"/>
      <c r="G21" s="54">
        <v>35124.556</v>
      </c>
      <c r="H21" s="54">
        <f t="shared" si="2"/>
        <v>3.3199954630093482</v>
      </c>
      <c r="I21" s="54">
        <f>G21/G$12*100</f>
        <v>17.447391933851534</v>
      </c>
      <c r="J21" s="54"/>
      <c r="K21" s="54">
        <f>G21-B21</f>
        <v>-6173.8080000000045</v>
      </c>
      <c r="L21" s="55">
        <f>G21/B21-1</f>
        <v>-0.14949279831036422</v>
      </c>
    </row>
    <row r="22" spans="1:12" ht="18" customHeight="1">
      <c r="A22" s="53" t="s">
        <v>21</v>
      </c>
      <c r="B22" s="40">
        <v>19936.311</v>
      </c>
      <c r="C22" s="54">
        <f t="shared" si="1"/>
        <v>1.8811333085236959</v>
      </c>
      <c r="D22" s="54">
        <f t="shared" si="3"/>
        <v>9.76645258096366</v>
      </c>
      <c r="E22" s="54"/>
      <c r="F22" s="54"/>
      <c r="G22" s="54">
        <v>19298.648</v>
      </c>
      <c r="H22" s="54">
        <f t="shared" si="2"/>
        <v>1.824120532718319</v>
      </c>
      <c r="I22" s="54">
        <f t="shared" si="0"/>
        <v>9.58620161488846</v>
      </c>
      <c r="J22" s="54"/>
      <c r="K22" s="54">
        <f>G22-B22</f>
        <v>-637.6630000000005</v>
      </c>
      <c r="L22" s="55">
        <f>G22/B22-1</f>
        <v>-0.03198500464805154</v>
      </c>
    </row>
    <row r="23" spans="1:12" s="59" customFormat="1" ht="30" customHeight="1">
      <c r="A23" s="58" t="s">
        <v>22</v>
      </c>
      <c r="B23" s="40">
        <v>3475.2247159999997</v>
      </c>
      <c r="C23" s="54">
        <f t="shared" si="1"/>
        <v>0.32791226861741873</v>
      </c>
      <c r="D23" s="54">
        <f t="shared" si="3"/>
        <v>1.7024522438984273</v>
      </c>
      <c r="E23" s="54"/>
      <c r="F23" s="54"/>
      <c r="G23" s="54">
        <v>3590.1158050000004</v>
      </c>
      <c r="H23" s="54">
        <f t="shared" si="2"/>
        <v>0.3393400384698999</v>
      </c>
      <c r="I23" s="54">
        <f t="shared" si="0"/>
        <v>1.783315283408847</v>
      </c>
      <c r="J23" s="54"/>
      <c r="K23" s="54">
        <f>G23-B23</f>
        <v>114.89108900000065</v>
      </c>
      <c r="L23" s="55">
        <f>G23/B23-1</f>
        <v>0.033060046008259514</v>
      </c>
    </row>
    <row r="24" spans="1:12" ht="52.5" customHeight="1">
      <c r="A24" s="58" t="s">
        <v>23</v>
      </c>
      <c r="B24" s="40">
        <v>9.722999999999956</v>
      </c>
      <c r="C24" s="54">
        <f t="shared" si="1"/>
        <v>0.0009174344821755546</v>
      </c>
      <c r="D24" s="54">
        <f t="shared" si="3"/>
        <v>0.004763128867959035</v>
      </c>
      <c r="E24" s="54"/>
      <c r="F24" s="54"/>
      <c r="G24" s="54">
        <v>2578.083</v>
      </c>
      <c r="H24" s="54">
        <f t="shared" si="2"/>
        <v>0.2436820514759398</v>
      </c>
      <c r="I24" s="54">
        <f t="shared" si="0"/>
        <v>1.2806090570653696</v>
      </c>
      <c r="J24" s="54"/>
      <c r="K24" s="54">
        <f>G24-B24</f>
        <v>2568.36</v>
      </c>
      <c r="L24" s="55">
        <f>G24/B24-1</f>
        <v>264.1530391854378</v>
      </c>
    </row>
    <row r="25" spans="1:12" s="50" customFormat="1" ht="35.25" customHeight="1">
      <c r="A25" s="57" t="s">
        <v>24</v>
      </c>
      <c r="B25" s="60">
        <v>792.899</v>
      </c>
      <c r="C25" s="48">
        <f t="shared" si="1"/>
        <v>0.07481568276072388</v>
      </c>
      <c r="D25" s="48">
        <f t="shared" si="3"/>
        <v>0.3884274520493538</v>
      </c>
      <c r="E25" s="48"/>
      <c r="F25" s="48"/>
      <c r="G25" s="48">
        <v>739.904</v>
      </c>
      <c r="H25" s="48">
        <f t="shared" si="2"/>
        <v>0.06993619856895754</v>
      </c>
      <c r="I25" s="48">
        <f t="shared" si="0"/>
        <v>0.36753190791719864</v>
      </c>
      <c r="J25" s="48"/>
      <c r="K25" s="48">
        <f>G25-B25</f>
        <v>-52.995000000000005</v>
      </c>
      <c r="L25" s="49">
        <f>G25/B25-1</f>
        <v>-0.06683701202801362</v>
      </c>
    </row>
    <row r="26" spans="1:12" s="50" customFormat="1" ht="17.25" customHeight="1">
      <c r="A26" s="61" t="s">
        <v>25</v>
      </c>
      <c r="B26" s="60">
        <v>593.094</v>
      </c>
      <c r="C26" s="48">
        <f t="shared" si="1"/>
        <v>0.05596265419843987</v>
      </c>
      <c r="D26" s="48">
        <f t="shared" si="3"/>
        <v>0.29054645200178014</v>
      </c>
      <c r="E26" s="48"/>
      <c r="F26" s="48"/>
      <c r="G26" s="48">
        <v>625.28</v>
      </c>
      <c r="H26" s="48">
        <f t="shared" si="2"/>
        <v>0.05910186489219921</v>
      </c>
      <c r="I26" s="48">
        <f t="shared" si="0"/>
        <v>0.3105948222775738</v>
      </c>
      <c r="J26" s="48"/>
      <c r="K26" s="48">
        <f>G26-B26</f>
        <v>32.18599999999992</v>
      </c>
      <c r="L26" s="49">
        <f>G26/B26-1</f>
        <v>0.05426795752443958</v>
      </c>
    </row>
    <row r="27" spans="1:12" s="50" customFormat="1" ht="18" customHeight="1">
      <c r="A27" s="62" t="s">
        <v>26</v>
      </c>
      <c r="B27" s="60">
        <v>73924.38785</v>
      </c>
      <c r="C27" s="48">
        <f>B27/$B$10*100</f>
        <v>6.97529388946929</v>
      </c>
      <c r="D27" s="48">
        <f t="shared" si="3"/>
        <v>36.214273970434704</v>
      </c>
      <c r="E27" s="48"/>
      <c r="F27" s="48"/>
      <c r="G27" s="48">
        <v>73705.075621</v>
      </c>
      <c r="H27" s="48">
        <f t="shared" si="2"/>
        <v>6.966650814389822</v>
      </c>
      <c r="I27" s="48">
        <f>G27/G$12*100</f>
        <v>36.611461846628124</v>
      </c>
      <c r="J27" s="48"/>
      <c r="K27" s="48">
        <f>G27-B27</f>
        <v>-219.31222900000284</v>
      </c>
      <c r="L27" s="49">
        <f>G27/B27-1</f>
        <v>-0.002966710112568105</v>
      </c>
    </row>
    <row r="28" spans="1:12" s="50" customFormat="1" ht="18" customHeight="1">
      <c r="A28" s="64" t="s">
        <v>27</v>
      </c>
      <c r="B28" s="60">
        <v>18719.13439139</v>
      </c>
      <c r="C28" s="48">
        <f t="shared" si="1"/>
        <v>1.7662840036140672</v>
      </c>
      <c r="D28" s="48">
        <f t="shared" si="3"/>
        <v>9.170178895694216</v>
      </c>
      <c r="E28" s="48"/>
      <c r="F28" s="48"/>
      <c r="G28" s="48">
        <v>18279.232019740004</v>
      </c>
      <c r="H28" s="48">
        <f t="shared" si="2"/>
        <v>1.7277646832840257</v>
      </c>
      <c r="I28" s="48">
        <f>G28/G$12*100</f>
        <v>9.079827949945116</v>
      </c>
      <c r="J28" s="48"/>
      <c r="K28" s="48">
        <f>G28-B28</f>
        <v>-439.90237164999417</v>
      </c>
      <c r="L28" s="49">
        <f>G28/B28-1</f>
        <v>-0.023500144956079327</v>
      </c>
    </row>
    <row r="29" spans="1:12" s="50" customFormat="1" ht="0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28</v>
      </c>
      <c r="B30" s="60">
        <v>474.967</v>
      </c>
      <c r="C30" s="48">
        <f>B30/$B$10*100</f>
        <v>0.04481652820070745</v>
      </c>
      <c r="D30" s="48">
        <f t="shared" si="3"/>
        <v>0.23267808588171435</v>
      </c>
      <c r="E30" s="48"/>
      <c r="F30" s="48"/>
      <c r="G30" s="48">
        <v>430.326</v>
      </c>
      <c r="H30" s="48">
        <f>G30/$G$10*100</f>
        <v>0.040674688318194284</v>
      </c>
      <c r="I30" s="48">
        <f t="shared" si="0"/>
        <v>0.2137554815305451</v>
      </c>
      <c r="J30" s="48"/>
      <c r="K30" s="48">
        <f>G30-B30</f>
        <v>-44.64099999999996</v>
      </c>
      <c r="L30" s="49">
        <f>G30/B30-1</f>
        <v>-0.093987582295191</v>
      </c>
    </row>
    <row r="31" spans="1:12" s="50" customFormat="1" ht="18" customHeight="1">
      <c r="A31" s="66" t="s">
        <v>29</v>
      </c>
      <c r="B31" s="60">
        <v>13.139171</v>
      </c>
      <c r="C31" s="48">
        <f>B31/$B$10*100</f>
        <v>0.0012397746109843789</v>
      </c>
      <c r="D31" s="48">
        <f t="shared" si="3"/>
        <v>0.006436651721809158</v>
      </c>
      <c r="E31" s="48"/>
      <c r="F31" s="48"/>
      <c r="G31" s="48">
        <v>0.513828</v>
      </c>
      <c r="H31" s="48">
        <f>G31/$G$10*100</f>
        <v>4.85673506810212E-05</v>
      </c>
      <c r="I31" s="48">
        <f t="shared" si="0"/>
        <v>0.0002552333615999891</v>
      </c>
      <c r="J31" s="48"/>
      <c r="K31" s="48">
        <f>G31-B31</f>
        <v>-12.625342999999999</v>
      </c>
      <c r="L31" s="49">
        <f>G31/B31-1</f>
        <v>-0.9608934231847657</v>
      </c>
    </row>
    <row r="32" spans="1:12" s="50" customFormat="1" ht="34.5" customHeight="1">
      <c r="A32" s="67" t="s">
        <v>30</v>
      </c>
      <c r="B32" s="60">
        <v>105.40123599999998</v>
      </c>
      <c r="C32" s="48">
        <f>B32/$B$10*100</f>
        <v>0.009945359289347304</v>
      </c>
      <c r="D32" s="48">
        <f t="shared" si="3"/>
        <v>0.05163423530907797</v>
      </c>
      <c r="E32" s="48"/>
      <c r="F32" s="48"/>
      <c r="G32" s="48">
        <v>19.872187</v>
      </c>
      <c r="H32" s="48">
        <f>G32/$G$10*100</f>
        <v>0.0018783318052496764</v>
      </c>
      <c r="I32" s="48">
        <f t="shared" si="0"/>
        <v>0.00987109517261341</v>
      </c>
      <c r="J32" s="48"/>
      <c r="K32" s="48">
        <f>G32-B32</f>
        <v>-85.52904899999999</v>
      </c>
      <c r="L32" s="49">
        <f>G32/B32-1</f>
        <v>-0.8114615373201126</v>
      </c>
    </row>
    <row r="33" spans="1:12" s="50" customFormat="1" ht="16.5" customHeight="1">
      <c r="A33" s="68" t="s">
        <v>31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8" customHeight="1">
      <c r="A34" s="66" t="s">
        <v>32</v>
      </c>
      <c r="B34" s="68">
        <v>-81.806952</v>
      </c>
      <c r="C34" s="68">
        <f>B34/$B$10*100</f>
        <v>-0.007719070106600924</v>
      </c>
      <c r="D34" s="68">
        <f t="shared" si="3"/>
        <v>-0.040075805273160625</v>
      </c>
      <c r="E34" s="68"/>
      <c r="F34" s="68"/>
      <c r="G34" s="68">
        <v>17.672696000000002</v>
      </c>
      <c r="H34" s="68">
        <f>G34/$G$10*100</f>
        <v>0.0016704345113755592</v>
      </c>
      <c r="I34" s="68">
        <f>G34/G$12*100</f>
        <v>0.008778543809630229</v>
      </c>
      <c r="J34" s="68"/>
      <c r="K34" s="68">
        <f>G34-B34</f>
        <v>99.479648</v>
      </c>
      <c r="L34" s="49">
        <f>G34/B34-1</f>
        <v>-1.216029268514979</v>
      </c>
    </row>
    <row r="35" spans="1:12" ht="18.75" customHeight="1">
      <c r="A35" s="69" t="s">
        <v>33</v>
      </c>
      <c r="B35" s="60">
        <v>145.284</v>
      </c>
      <c r="C35" s="60">
        <f>B35/$B$10*100</f>
        <v>0.013708582876518962</v>
      </c>
      <c r="D35" s="60">
        <f>B35/B$12*100</f>
        <v>0.07117210886069766</v>
      </c>
      <c r="E35" s="47"/>
      <c r="F35" s="48"/>
      <c r="G35" s="60">
        <v>1235.9620000000002</v>
      </c>
      <c r="H35" s="60">
        <f>G35/$G$10*100</f>
        <v>0.11682391750238666</v>
      </c>
      <c r="I35" s="60">
        <f>G35/G$12*100</f>
        <v>0.6139383919713325</v>
      </c>
      <c r="J35" s="60"/>
      <c r="K35" s="60">
        <f>G35-B35</f>
        <v>1090.6780000000003</v>
      </c>
      <c r="L35" s="49">
        <f>G35/B35-1</f>
        <v>7.5072134577792475</v>
      </c>
    </row>
    <row r="36" spans="1:12" ht="48" customHeight="1">
      <c r="A36" s="71" t="s">
        <v>34</v>
      </c>
      <c r="B36" s="60">
        <v>9570.589558000001</v>
      </c>
      <c r="C36" s="60">
        <f>B36/$B$10*100</f>
        <v>0.903053468606247</v>
      </c>
      <c r="D36" s="60">
        <f>B36/B$12*100</f>
        <v>4.688465638907467</v>
      </c>
      <c r="E36" s="60"/>
      <c r="F36" s="60"/>
      <c r="G36" s="60">
        <v>12060.096409499998</v>
      </c>
      <c r="H36" s="60">
        <f>G36/$G$10*100</f>
        <v>1.1399280139796024</v>
      </c>
      <c r="I36" s="60">
        <f>G36/G$12*100</f>
        <v>5.990601811922751</v>
      </c>
      <c r="J36" s="60"/>
      <c r="K36" s="60">
        <f>G36-B36</f>
        <v>2489.5068514999966</v>
      </c>
      <c r="L36" s="49">
        <f>G36/B36-1</f>
        <v>0.2601205324304219</v>
      </c>
    </row>
    <row r="37" spans="1:12" ht="10.5" customHeight="1">
      <c r="A37" s="72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0"/>
    </row>
    <row r="38" spans="1:12" s="50" customFormat="1" ht="33" customHeight="1">
      <c r="A38" s="42" t="s">
        <v>35</v>
      </c>
      <c r="B38" s="73">
        <f>B39+B52+B53+B54+B55</f>
        <v>226054.28181967998</v>
      </c>
      <c r="C38" s="44">
        <f>B38/$B$10*100</f>
        <v>21.32983574872014</v>
      </c>
      <c r="D38" s="44">
        <f>B38/B$38*100</f>
        <v>100</v>
      </c>
      <c r="E38" s="44"/>
      <c r="F38" s="44"/>
      <c r="G38" s="73">
        <f>G39+G52+G53+G54+G55</f>
        <v>256086.51777461002</v>
      </c>
      <c r="H38" s="44">
        <f aca="true" t="shared" si="4" ref="H38:H50">G38/$G$10*100</f>
        <v>24.205461192151954</v>
      </c>
      <c r="I38" s="44">
        <f aca="true" t="shared" si="5" ref="I38:I54">G38/G$38*100</f>
        <v>100</v>
      </c>
      <c r="J38" s="44"/>
      <c r="K38" s="44">
        <f>G38-B38</f>
        <v>30032.235954930045</v>
      </c>
      <c r="L38" s="45">
        <f>G38/B38-1</f>
        <v>0.132854090235222</v>
      </c>
    </row>
    <row r="39" spans="1:12" s="50" customFormat="1" ht="19.5" customHeight="1">
      <c r="A39" s="74" t="s">
        <v>36</v>
      </c>
      <c r="B39" s="63">
        <f>B40+B41+B42+B43+B44+B51</f>
        <v>214833.53314967998</v>
      </c>
      <c r="C39" s="48">
        <f aca="true" t="shared" si="6" ref="C39:C53">B39/$B$10*100</f>
        <v>20.271077984071002</v>
      </c>
      <c r="D39" s="48">
        <f aca="true" t="shared" si="7" ref="D39:D54">B39/B$38*100</f>
        <v>95.0362591764793</v>
      </c>
      <c r="E39" s="48"/>
      <c r="F39" s="48"/>
      <c r="G39" s="63">
        <f>G40+G41+G42+G43+G44+G51</f>
        <v>243195.84993561002</v>
      </c>
      <c r="H39" s="48">
        <f t="shared" si="4"/>
        <v>22.98702703626852</v>
      </c>
      <c r="I39" s="48">
        <f t="shared" si="5"/>
        <v>94.9662840703135</v>
      </c>
      <c r="J39" s="48"/>
      <c r="K39" s="48">
        <f>G39-B39</f>
        <v>28362.316785930045</v>
      </c>
      <c r="L39" s="49">
        <f>G39/B39-1</f>
        <v>0.13201997085887562</v>
      </c>
    </row>
    <row r="40" spans="1:12" ht="19.5" customHeight="1">
      <c r="A40" s="75" t="s">
        <v>37</v>
      </c>
      <c r="B40" s="68">
        <v>68003.832616</v>
      </c>
      <c r="C40" s="68">
        <f>B40/$B$10*100</f>
        <v>6.416647224314855</v>
      </c>
      <c r="D40" s="68">
        <f t="shared" si="7"/>
        <v>30.082965944544952</v>
      </c>
      <c r="E40" s="68"/>
      <c r="F40" s="68"/>
      <c r="G40" s="76">
        <v>72068.481881</v>
      </c>
      <c r="H40" s="68">
        <f t="shared" si="4"/>
        <v>6.811958928986645</v>
      </c>
      <c r="I40" s="68">
        <f t="shared" si="5"/>
        <v>28.14223978180288</v>
      </c>
      <c r="J40" s="68"/>
      <c r="K40" s="68">
        <f>G40-B40</f>
        <v>4064.649265</v>
      </c>
      <c r="L40" s="77">
        <f>G40/B40-1</f>
        <v>0.05977088509043327</v>
      </c>
    </row>
    <row r="41" spans="1:12" ht="17.25" customHeight="1">
      <c r="A41" s="75" t="s">
        <v>38</v>
      </c>
      <c r="B41" s="68">
        <v>30520.13544</v>
      </c>
      <c r="C41" s="68">
        <f t="shared" si="6"/>
        <v>2.87979272378117</v>
      </c>
      <c r="D41" s="68">
        <f t="shared" si="7"/>
        <v>13.50124191159778</v>
      </c>
      <c r="E41" s="68"/>
      <c r="F41" s="68"/>
      <c r="G41" s="76">
        <v>34394.136133</v>
      </c>
      <c r="H41" s="68">
        <f t="shared" si="4"/>
        <v>3.2509557107479417</v>
      </c>
      <c r="I41" s="68">
        <f t="shared" si="5"/>
        <v>13.430670396819322</v>
      </c>
      <c r="J41" s="68"/>
      <c r="K41" s="68">
        <f>G41-B41</f>
        <v>3874.000693000002</v>
      </c>
      <c r="L41" s="77">
        <f>G41/B41-1</f>
        <v>0.12693261799627198</v>
      </c>
    </row>
    <row r="42" spans="1:12" ht="19.5" customHeight="1">
      <c r="A42" s="75" t="s">
        <v>39</v>
      </c>
      <c r="B42" s="68">
        <v>8986.95447668</v>
      </c>
      <c r="C42" s="68">
        <f t="shared" si="6"/>
        <v>0.8479833309316297</v>
      </c>
      <c r="D42" s="68">
        <f t="shared" si="7"/>
        <v>3.975573656175536</v>
      </c>
      <c r="E42" s="68"/>
      <c r="F42" s="68"/>
      <c r="G42" s="76">
        <v>11035.50402787</v>
      </c>
      <c r="H42" s="68">
        <f t="shared" si="4"/>
        <v>1.0430828877822624</v>
      </c>
      <c r="I42" s="68">
        <f t="shared" si="5"/>
        <v>4.309287393873153</v>
      </c>
      <c r="J42" s="68"/>
      <c r="K42" s="68">
        <f>G42-B42</f>
        <v>2048.549551189999</v>
      </c>
      <c r="L42" s="77">
        <f>G42/B42-1</f>
        <v>0.2279470266045882</v>
      </c>
    </row>
    <row r="43" spans="1:12" ht="19.5" customHeight="1">
      <c r="A43" s="75" t="s">
        <v>40</v>
      </c>
      <c r="B43" s="68">
        <v>4967.362</v>
      </c>
      <c r="C43" s="68">
        <f t="shared" si="6"/>
        <v>0.4687060767508534</v>
      </c>
      <c r="D43" s="68">
        <f t="shared" si="7"/>
        <v>2.1974200001937536</v>
      </c>
      <c r="E43" s="68"/>
      <c r="F43" s="68"/>
      <c r="G43" s="76">
        <v>4940.192083239999</v>
      </c>
      <c r="H43" s="68">
        <f t="shared" si="4"/>
        <v>0.4669501104227907</v>
      </c>
      <c r="I43" s="68">
        <f t="shared" si="5"/>
        <v>1.9291105701972258</v>
      </c>
      <c r="J43" s="68"/>
      <c r="K43" s="68">
        <f>G43-B43</f>
        <v>-27.169916760000888</v>
      </c>
      <c r="L43" s="77">
        <f>G43/B43-1</f>
        <v>-0.005469687282706803</v>
      </c>
    </row>
    <row r="44" spans="1:12" s="50" customFormat="1" ht="19.5" customHeight="1">
      <c r="A44" s="75" t="s">
        <v>41</v>
      </c>
      <c r="B44" s="76">
        <f>B45+B46+B47+B48+B50+B49</f>
        <v>102148.90196700001</v>
      </c>
      <c r="C44" s="68">
        <f t="shared" si="6"/>
        <v>9.638478348338635</v>
      </c>
      <c r="D44" s="68">
        <f t="shared" si="7"/>
        <v>45.18777576108141</v>
      </c>
      <c r="E44" s="68"/>
      <c r="F44" s="68"/>
      <c r="G44" s="76">
        <f>G45+G46+G47+G48+G50+G49</f>
        <v>120449.8032505</v>
      </c>
      <c r="H44" s="68">
        <f t="shared" si="4"/>
        <v>11.384992320245376</v>
      </c>
      <c r="I44" s="68">
        <f t="shared" si="5"/>
        <v>47.03480850815885</v>
      </c>
      <c r="J44" s="68"/>
      <c r="K44" s="68">
        <f>G44-B44</f>
        <v>18300.90128349999</v>
      </c>
      <c r="L44" s="77">
        <f>G44/B44-1</f>
        <v>0.17915906026490847</v>
      </c>
    </row>
    <row r="45" spans="1:12" ht="31.5" customHeight="1">
      <c r="A45" s="78" t="s">
        <v>42</v>
      </c>
      <c r="B45" s="54">
        <v>809.6794280000067</v>
      </c>
      <c r="C45" s="54">
        <f t="shared" si="6"/>
        <v>0.07639903597196222</v>
      </c>
      <c r="D45" s="54">
        <f>B45/B$38*100</f>
        <v>0.35817920434078554</v>
      </c>
      <c r="E45" s="54"/>
      <c r="F45" s="54"/>
      <c r="G45" s="79">
        <v>596.1615759999913</v>
      </c>
      <c r="H45" s="54">
        <f t="shared" si="4"/>
        <v>0.05634957286123343</v>
      </c>
      <c r="I45" s="54">
        <f t="shared" si="5"/>
        <v>0.23279693955801775</v>
      </c>
      <c r="J45" s="54"/>
      <c r="K45" s="54">
        <f>G45-B45</f>
        <v>-213.5178520000154</v>
      </c>
      <c r="L45" s="55">
        <f>G45/B45-1</f>
        <v>-0.2637066530483885</v>
      </c>
    </row>
    <row r="46" spans="1:12" ht="15.75" customHeight="1">
      <c r="A46" s="80" t="s">
        <v>43</v>
      </c>
      <c r="B46" s="54">
        <v>10884.335031999999</v>
      </c>
      <c r="C46" s="81">
        <f t="shared" si="6"/>
        <v>1.0270147355659993</v>
      </c>
      <c r="D46" s="81">
        <f t="shared" si="7"/>
        <v>4.814920975786809</v>
      </c>
      <c r="E46" s="81"/>
      <c r="F46" s="81"/>
      <c r="G46" s="82">
        <v>10744.693132000002</v>
      </c>
      <c r="H46" s="81">
        <f t="shared" si="4"/>
        <v>1.015595256198191</v>
      </c>
      <c r="I46" s="81">
        <f t="shared" si="5"/>
        <v>4.195727766292153</v>
      </c>
      <c r="J46" s="81"/>
      <c r="K46" s="81">
        <f>G46-B46</f>
        <v>-139.6418999999969</v>
      </c>
      <c r="L46" s="83">
        <f>G46/B46-1</f>
        <v>-0.01282962161578538</v>
      </c>
    </row>
    <row r="47" spans="1:12" ht="33" customHeight="1">
      <c r="A47" s="78" t="s">
        <v>44</v>
      </c>
      <c r="B47" s="54">
        <v>241.809269</v>
      </c>
      <c r="C47" s="54">
        <f t="shared" si="6"/>
        <v>0.02281643129592362</v>
      </c>
      <c r="D47" s="54">
        <f t="shared" si="7"/>
        <v>0.10696955928173371</v>
      </c>
      <c r="E47" s="48"/>
      <c r="F47" s="48"/>
      <c r="G47" s="79">
        <v>268.200031</v>
      </c>
      <c r="H47" s="54">
        <f t="shared" si="4"/>
        <v>0.025350438197680465</v>
      </c>
      <c r="I47" s="54">
        <f t="shared" si="5"/>
        <v>0.10473024247065262</v>
      </c>
      <c r="J47" s="54"/>
      <c r="K47" s="54">
        <f>G47-B47</f>
        <v>26.390762000000024</v>
      </c>
      <c r="L47" s="55">
        <f>G47/B47-1</f>
        <v>0.10913875265881567</v>
      </c>
    </row>
    <row r="48" spans="1:12" ht="17.25" customHeight="1">
      <c r="A48" s="80" t="s">
        <v>45</v>
      </c>
      <c r="B48" s="54">
        <v>74724.173385</v>
      </c>
      <c r="C48" s="81">
        <f>B48/$B$10*100</f>
        <v>7.050759365984176</v>
      </c>
      <c r="D48" s="81">
        <f t="shared" si="7"/>
        <v>33.05585401147425</v>
      </c>
      <c r="E48" s="81"/>
      <c r="F48" s="81"/>
      <c r="G48" s="82">
        <v>91135.322685</v>
      </c>
      <c r="H48" s="81">
        <f>G48/$G$10*100</f>
        <v>8.614168897511272</v>
      </c>
      <c r="I48" s="81">
        <f t="shared" si="5"/>
        <v>35.58770819993387</v>
      </c>
      <c r="J48" s="81"/>
      <c r="K48" s="81">
        <f>G48-B48</f>
        <v>16411.149300000005</v>
      </c>
      <c r="L48" s="83">
        <f>G48/B48-1</f>
        <v>0.2196230290222836</v>
      </c>
    </row>
    <row r="49" spans="1:12" ht="48" customHeight="1">
      <c r="A49" s="84" t="s">
        <v>46</v>
      </c>
      <c r="B49" s="82">
        <v>11173.233853</v>
      </c>
      <c r="C49" s="81">
        <f>B49/$B$10*100</f>
        <v>1.0542744023607402</v>
      </c>
      <c r="D49" s="81">
        <f>B49/B$38*100</f>
        <v>4.94272161671006</v>
      </c>
      <c r="E49" s="81"/>
      <c r="F49" s="81"/>
      <c r="G49" s="82">
        <v>13606.5878265</v>
      </c>
      <c r="H49" s="81">
        <f t="shared" si="4"/>
        <v>1.2861033702751494</v>
      </c>
      <c r="I49" s="81">
        <f t="shared" si="5"/>
        <v>5.313277694093835</v>
      </c>
      <c r="J49" s="81"/>
      <c r="K49" s="81">
        <f>G49-B49</f>
        <v>2433.3539734999995</v>
      </c>
      <c r="L49" s="83">
        <f>G49/B49-1</f>
        <v>0.2177842158782568</v>
      </c>
    </row>
    <row r="50" spans="1:12" ht="19.5" customHeight="1">
      <c r="A50" s="85" t="s">
        <v>47</v>
      </c>
      <c r="B50" s="54">
        <v>4315.670999999999</v>
      </c>
      <c r="C50" s="54">
        <f t="shared" si="6"/>
        <v>0.4072143771598349</v>
      </c>
      <c r="D50" s="54">
        <f t="shared" si="7"/>
        <v>1.909130393487766</v>
      </c>
      <c r="E50" s="54"/>
      <c r="F50" s="54"/>
      <c r="G50" s="79">
        <v>4098.838</v>
      </c>
      <c r="H50" s="54">
        <f t="shared" si="4"/>
        <v>0.38742478520184875</v>
      </c>
      <c r="I50" s="54">
        <f t="shared" si="5"/>
        <v>1.6005676658103176</v>
      </c>
      <c r="J50" s="54"/>
      <c r="K50" s="54">
        <f>G50-B50</f>
        <v>-216.83299999999963</v>
      </c>
      <c r="L50" s="55">
        <f>G50/B50-1</f>
        <v>-0.05024317191926808</v>
      </c>
    </row>
    <row r="51" spans="1:12" ht="31.5" customHeight="1">
      <c r="A51" s="86" t="s">
        <v>48</v>
      </c>
      <c r="B51" s="87">
        <v>206.34665000000004</v>
      </c>
      <c r="C51" s="87">
        <f>B51/$B$10*100</f>
        <v>0.019470279953863138</v>
      </c>
      <c r="D51" s="68">
        <f t="shared" si="7"/>
        <v>0.09128190288587393</v>
      </c>
      <c r="E51" s="68"/>
      <c r="F51" s="68"/>
      <c r="G51" s="76">
        <v>307.73256000000003</v>
      </c>
      <c r="H51" s="68">
        <f>G51/$G$10*100</f>
        <v>0.029087078083499533</v>
      </c>
      <c r="I51" s="68">
        <f t="shared" si="5"/>
        <v>0.12016741946206061</v>
      </c>
      <c r="J51" s="68"/>
      <c r="K51" s="68">
        <f>G51-B51</f>
        <v>101.38591</v>
      </c>
      <c r="L51" s="88">
        <f>G51/B51-1</f>
        <v>0.49133780461180243</v>
      </c>
    </row>
    <row r="52" spans="1:12" s="50" customFormat="1" ht="19.5" customHeight="1">
      <c r="A52" s="74" t="s">
        <v>49</v>
      </c>
      <c r="B52" s="89">
        <v>12119.72977</v>
      </c>
      <c r="C52" s="68">
        <f>B52/$B$10*100</f>
        <v>1.1435830510796723</v>
      </c>
      <c r="D52" s="68">
        <f t="shared" si="7"/>
        <v>5.361424553624568</v>
      </c>
      <c r="E52" s="68"/>
      <c r="F52" s="68"/>
      <c r="G52" s="76">
        <v>14269.671264</v>
      </c>
      <c r="H52" s="68">
        <f>G52/$G$10*100</f>
        <v>1.3487784402204221</v>
      </c>
      <c r="I52" s="68">
        <f t="shared" si="5"/>
        <v>5.572207154052208</v>
      </c>
      <c r="J52" s="68"/>
      <c r="K52" s="68">
        <f>G52-B52</f>
        <v>2149.9414940000006</v>
      </c>
      <c r="L52" s="77">
        <f>G52/B52-1</f>
        <v>0.17739186721157396</v>
      </c>
    </row>
    <row r="53" spans="1:12" ht="19.5" customHeight="1">
      <c r="A53" s="74" t="s">
        <v>31</v>
      </c>
      <c r="B53" s="89">
        <v>0</v>
      </c>
      <c r="C53" s="68">
        <f t="shared" si="6"/>
        <v>0</v>
      </c>
      <c r="D53" s="68">
        <f t="shared" si="7"/>
        <v>0</v>
      </c>
      <c r="E53" s="68"/>
      <c r="F53" s="68"/>
      <c r="G53" s="76">
        <v>0</v>
      </c>
      <c r="H53" s="68">
        <f>G53/$G$10*100</f>
        <v>0</v>
      </c>
      <c r="I53" s="68">
        <f t="shared" si="5"/>
        <v>0</v>
      </c>
      <c r="J53" s="68"/>
      <c r="K53" s="68">
        <f>G53-B53</f>
        <v>0</v>
      </c>
      <c r="L53" s="77"/>
    </row>
    <row r="54" spans="1:12" s="50" customFormat="1" ht="32.25" customHeight="1">
      <c r="A54" s="90" t="s">
        <v>50</v>
      </c>
      <c r="B54" s="87">
        <v>-898.9811</v>
      </c>
      <c r="C54" s="68">
        <f>B54/$B$10*100</f>
        <v>-0.08482528643053729</v>
      </c>
      <c r="D54" s="68">
        <f t="shared" si="7"/>
        <v>-0.39768373010386215</v>
      </c>
      <c r="E54" s="68"/>
      <c r="F54" s="68"/>
      <c r="G54" s="76">
        <v>-1379.0034249999999</v>
      </c>
      <c r="H54" s="68">
        <f>G54/$G$10*100</f>
        <v>-0.13034428433698497</v>
      </c>
      <c r="I54" s="68">
        <f t="shared" si="5"/>
        <v>-0.5384912243657064</v>
      </c>
      <c r="J54" s="68"/>
      <c r="K54" s="68">
        <f>G54-B54</f>
        <v>-480.0223249999999</v>
      </c>
      <c r="L54" s="77">
        <f>G54/B54-1</f>
        <v>0.5339626439310015</v>
      </c>
    </row>
    <row r="55" spans="1:12" s="50" customFormat="1" ht="7.5" customHeight="1">
      <c r="A55" s="91"/>
      <c r="B55" s="92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7"/>
    </row>
    <row r="56" spans="1:12" s="36" customFormat="1" ht="21" customHeight="1" thickBot="1">
      <c r="A56" s="93" t="s">
        <v>51</v>
      </c>
      <c r="B56" s="94">
        <f>B12-B38</f>
        <v>-21923.75607628998</v>
      </c>
      <c r="C56" s="95">
        <f>B56/$B$10*100</f>
        <v>-2.068662943864482</v>
      </c>
      <c r="D56" s="94">
        <v>0</v>
      </c>
      <c r="E56" s="94"/>
      <c r="F56" s="96"/>
      <c r="G56" s="94">
        <f>G12-G38</f>
        <v>-54769.575201370055</v>
      </c>
      <c r="H56" s="95">
        <f>G56/$G$10*100</f>
        <v>-5.176855222867383</v>
      </c>
      <c r="I56" s="97">
        <v>0</v>
      </c>
      <c r="J56" s="96"/>
      <c r="K56" s="94">
        <f>G56-B56</f>
        <v>-32845.819125080074</v>
      </c>
      <c r="L56" s="98"/>
    </row>
    <row r="57" spans="1:12" s="36" customFormat="1" ht="21" customHeight="1">
      <c r="A57" s="99"/>
      <c r="B57" s="68"/>
      <c r="C57" s="100"/>
      <c r="D57" s="68"/>
      <c r="E57" s="68"/>
      <c r="F57" s="81"/>
      <c r="G57" s="68"/>
      <c r="H57" s="100"/>
      <c r="I57" s="87"/>
      <c r="J57" s="81"/>
      <c r="K57" s="68"/>
      <c r="L57" s="49"/>
    </row>
    <row r="58" spans="7:11" ht="19.5" customHeight="1">
      <c r="G58" s="101"/>
      <c r="H58" s="101"/>
      <c r="I58" s="101"/>
      <c r="J58" s="101"/>
      <c r="K58" s="101"/>
    </row>
    <row r="59" spans="7:11" ht="19.5" customHeight="1">
      <c r="G59" s="101"/>
      <c r="H59" s="101"/>
      <c r="I59" s="101"/>
      <c r="J59" s="101"/>
      <c r="K59" s="101"/>
    </row>
    <row r="60" spans="7:11" ht="19.5" customHeight="1">
      <c r="G60" s="101"/>
      <c r="H60" s="101"/>
      <c r="I60" s="101"/>
      <c r="J60" s="101"/>
      <c r="K60" s="101"/>
    </row>
    <row r="61" spans="7:11" ht="19.5" customHeight="1">
      <c r="G61" s="101"/>
      <c r="H61" s="101"/>
      <c r="I61" s="101"/>
      <c r="J61" s="101"/>
      <c r="K61" s="101"/>
    </row>
    <row r="62" spans="7:11" ht="19.5" customHeight="1">
      <c r="G62" s="101"/>
      <c r="H62" s="101"/>
      <c r="I62" s="101"/>
      <c r="J62" s="101"/>
      <c r="K62" s="101"/>
    </row>
    <row r="63" spans="7:11" ht="19.5" customHeight="1">
      <c r="G63" s="101"/>
      <c r="H63" s="101"/>
      <c r="I63" s="101"/>
      <c r="J63" s="101"/>
      <c r="K63" s="101"/>
    </row>
    <row r="64" spans="7:11" ht="19.5" customHeight="1">
      <c r="G64" s="101"/>
      <c r="H64" s="101"/>
      <c r="I64" s="101"/>
      <c r="J64" s="101"/>
      <c r="K64" s="101"/>
    </row>
    <row r="65" spans="7:11" ht="19.5" customHeight="1">
      <c r="G65" s="101"/>
      <c r="H65" s="101"/>
      <c r="I65" s="101"/>
      <c r="J65" s="101"/>
      <c r="K65" s="101"/>
    </row>
    <row r="66" spans="7:11" ht="19.5" customHeight="1">
      <c r="G66" s="101"/>
      <c r="H66" s="101"/>
      <c r="I66" s="101"/>
      <c r="J66" s="101"/>
      <c r="K66" s="101"/>
    </row>
    <row r="67" spans="7:11" ht="19.5" customHeight="1">
      <c r="G67" s="101"/>
      <c r="H67" s="101"/>
      <c r="I67" s="101"/>
      <c r="J67" s="101"/>
      <c r="K67" s="101"/>
    </row>
    <row r="68" spans="7:11" ht="19.5" customHeight="1">
      <c r="G68" s="101"/>
      <c r="H68" s="101"/>
      <c r="I68" s="101"/>
      <c r="J68" s="101"/>
      <c r="K68" s="101"/>
    </row>
    <row r="69" spans="7:11" ht="19.5" customHeight="1">
      <c r="G69" s="101"/>
      <c r="H69" s="101"/>
      <c r="I69" s="101"/>
      <c r="J69" s="101"/>
      <c r="K69" s="101"/>
    </row>
    <row r="70" spans="7:11" ht="19.5" customHeight="1">
      <c r="G70" s="101"/>
      <c r="H70" s="101"/>
      <c r="I70" s="101"/>
      <c r="J70" s="101"/>
      <c r="K70" s="101"/>
    </row>
    <row r="71" spans="7:11" ht="19.5" customHeight="1">
      <c r="G71" s="101"/>
      <c r="H71" s="101"/>
      <c r="I71" s="101"/>
      <c r="J71" s="101"/>
      <c r="K71" s="101"/>
    </row>
    <row r="72" spans="7:11" ht="19.5" customHeight="1">
      <c r="G72" s="101"/>
      <c r="H72" s="101"/>
      <c r="I72" s="101"/>
      <c r="J72" s="101"/>
      <c r="K72" s="101"/>
    </row>
    <row r="73" spans="7:11" ht="19.5" customHeight="1">
      <c r="G73" s="101"/>
      <c r="H73" s="101"/>
      <c r="I73" s="101"/>
      <c r="J73" s="101"/>
      <c r="K73" s="101"/>
    </row>
    <row r="74" spans="7:11" ht="19.5" customHeight="1">
      <c r="G74" s="101"/>
      <c r="H74" s="101"/>
      <c r="I74" s="101"/>
      <c r="J74" s="101"/>
      <c r="K74" s="101"/>
    </row>
    <row r="75" spans="7:11" ht="19.5" customHeight="1">
      <c r="G75" s="101"/>
      <c r="H75" s="101"/>
      <c r="I75" s="101"/>
      <c r="J75" s="101"/>
      <c r="K75" s="101"/>
    </row>
    <row r="76" spans="7:11" ht="19.5" customHeight="1">
      <c r="G76" s="101"/>
      <c r="H76" s="101"/>
      <c r="I76" s="101"/>
      <c r="J76" s="101"/>
      <c r="K76" s="101"/>
    </row>
    <row r="77" spans="7:11" ht="19.5" customHeight="1">
      <c r="G77" s="101"/>
      <c r="H77" s="101"/>
      <c r="I77" s="101"/>
      <c r="J77" s="101"/>
      <c r="K77" s="101"/>
    </row>
    <row r="78" spans="7:11" ht="19.5" customHeight="1">
      <c r="G78" s="101"/>
      <c r="H78" s="101"/>
      <c r="I78" s="101"/>
      <c r="J78" s="101"/>
      <c r="K78" s="101"/>
    </row>
    <row r="79" spans="7:11" ht="19.5" customHeight="1">
      <c r="G79" s="101"/>
      <c r="H79" s="101"/>
      <c r="I79" s="101"/>
      <c r="J79" s="101"/>
      <c r="K79" s="101"/>
    </row>
    <row r="80" spans="7:11" ht="19.5" customHeight="1">
      <c r="G80" s="101"/>
      <c r="H80" s="101"/>
      <c r="I80" s="101"/>
      <c r="J80" s="101"/>
      <c r="K80" s="101"/>
    </row>
    <row r="81" spans="7:11" ht="19.5" customHeight="1">
      <c r="G81" s="101"/>
      <c r="H81" s="101"/>
      <c r="I81" s="101"/>
      <c r="J81" s="101"/>
      <c r="K81" s="101"/>
    </row>
    <row r="82" spans="7:11" ht="19.5" customHeight="1">
      <c r="G82" s="101"/>
      <c r="H82" s="101"/>
      <c r="I82" s="101"/>
      <c r="J82" s="101"/>
      <c r="K82" s="101"/>
    </row>
    <row r="83" spans="7:11" ht="19.5" customHeight="1">
      <c r="G83" s="101"/>
      <c r="H83" s="101"/>
      <c r="I83" s="101"/>
      <c r="J83" s="101"/>
      <c r="K83" s="101"/>
    </row>
    <row r="84" spans="7:11" ht="19.5" customHeight="1">
      <c r="G84" s="101"/>
      <c r="H84" s="101"/>
      <c r="I84" s="101"/>
      <c r="J84" s="101"/>
      <c r="K84" s="101"/>
    </row>
    <row r="85" spans="7:11" ht="19.5" customHeight="1">
      <c r="G85" s="101"/>
      <c r="H85" s="101"/>
      <c r="I85" s="101"/>
      <c r="J85" s="101"/>
      <c r="K85" s="101"/>
    </row>
    <row r="86" spans="7:11" ht="19.5" customHeight="1">
      <c r="G86" s="101"/>
      <c r="H86" s="101"/>
      <c r="I86" s="101"/>
      <c r="J86" s="101"/>
      <c r="K86" s="101"/>
    </row>
    <row r="87" spans="7:11" ht="19.5" customHeight="1">
      <c r="G87" s="101"/>
      <c r="H87" s="101"/>
      <c r="I87" s="101"/>
      <c r="J87" s="101"/>
      <c r="K87" s="101"/>
    </row>
    <row r="88" spans="7:11" ht="19.5" customHeight="1">
      <c r="G88" s="101"/>
      <c r="H88" s="101"/>
      <c r="I88" s="101"/>
      <c r="J88" s="101"/>
      <c r="K88" s="101"/>
    </row>
    <row r="89" spans="7:11" ht="19.5" customHeight="1">
      <c r="G89" s="101"/>
      <c r="H89" s="101"/>
      <c r="I89" s="101"/>
      <c r="J89" s="101"/>
      <c r="K89" s="101"/>
    </row>
    <row r="90" spans="7:11" ht="19.5" customHeight="1">
      <c r="G90" s="101"/>
      <c r="H90" s="101"/>
      <c r="I90" s="101"/>
      <c r="J90" s="101"/>
      <c r="K90" s="101"/>
    </row>
    <row r="91" spans="7:11" ht="19.5" customHeight="1">
      <c r="G91" s="101"/>
      <c r="H91" s="101"/>
      <c r="I91" s="101"/>
      <c r="J91" s="101"/>
      <c r="K91" s="101"/>
    </row>
    <row r="92" spans="7:11" ht="19.5" customHeight="1">
      <c r="G92" s="101"/>
      <c r="H92" s="101"/>
      <c r="I92" s="101"/>
      <c r="J92" s="101"/>
      <c r="K92" s="101"/>
    </row>
    <row r="93" spans="7:11" ht="19.5" customHeight="1">
      <c r="G93" s="101"/>
      <c r="H93" s="101"/>
      <c r="I93" s="101"/>
      <c r="J93" s="101"/>
      <c r="K93" s="101"/>
    </row>
    <row r="94" spans="7:11" ht="19.5" customHeight="1">
      <c r="G94" s="101"/>
      <c r="H94" s="101"/>
      <c r="I94" s="101"/>
      <c r="J94" s="101"/>
      <c r="K94" s="101"/>
    </row>
    <row r="95" spans="7:11" ht="19.5" customHeight="1">
      <c r="G95" s="101"/>
      <c r="H95" s="101"/>
      <c r="I95" s="101"/>
      <c r="J95" s="101"/>
      <c r="K95" s="101"/>
    </row>
    <row r="96" spans="7:11" ht="19.5" customHeight="1">
      <c r="G96" s="101"/>
      <c r="H96" s="101"/>
      <c r="I96" s="101"/>
      <c r="J96" s="101"/>
      <c r="K96" s="101"/>
    </row>
    <row r="97" spans="7:11" ht="19.5" customHeight="1">
      <c r="G97" s="101"/>
      <c r="H97" s="101"/>
      <c r="I97" s="101"/>
      <c r="J97" s="101"/>
      <c r="K97" s="101"/>
    </row>
    <row r="98" spans="7:11" ht="19.5" customHeight="1">
      <c r="G98" s="101"/>
      <c r="H98" s="101"/>
      <c r="I98" s="101"/>
      <c r="J98" s="101"/>
      <c r="K98" s="101"/>
    </row>
    <row r="99" spans="7:11" ht="19.5" customHeight="1">
      <c r="G99" s="101"/>
      <c r="H99" s="101"/>
      <c r="I99" s="101"/>
      <c r="J99" s="101"/>
      <c r="K99" s="101"/>
    </row>
    <row r="100" spans="7:11" ht="19.5" customHeight="1">
      <c r="G100" s="101"/>
      <c r="H100" s="101"/>
      <c r="I100" s="101"/>
      <c r="J100" s="101"/>
      <c r="K100" s="101"/>
    </row>
    <row r="101" spans="7:11" ht="19.5" customHeight="1">
      <c r="G101" s="101"/>
      <c r="H101" s="101"/>
      <c r="I101" s="101"/>
      <c r="J101" s="101"/>
      <c r="K101" s="101"/>
    </row>
    <row r="102" spans="7:11" ht="19.5" customHeight="1">
      <c r="G102" s="101"/>
      <c r="H102" s="101"/>
      <c r="I102" s="101"/>
      <c r="J102" s="101"/>
      <c r="K102" s="101"/>
    </row>
    <row r="103" spans="7:11" ht="19.5" customHeight="1">
      <c r="G103" s="101"/>
      <c r="H103" s="101"/>
      <c r="I103" s="101"/>
      <c r="J103" s="101"/>
      <c r="K103" s="101"/>
    </row>
    <row r="104" spans="7:11" ht="19.5" customHeight="1">
      <c r="G104" s="101"/>
      <c r="H104" s="101"/>
      <c r="I104" s="101"/>
      <c r="J104" s="101"/>
      <c r="K104" s="101"/>
    </row>
    <row r="105" spans="7:11" ht="19.5" customHeight="1">
      <c r="G105" s="101"/>
      <c r="H105" s="101"/>
      <c r="I105" s="101"/>
      <c r="J105" s="101"/>
      <c r="K105" s="101"/>
    </row>
    <row r="106" spans="7:11" ht="19.5" customHeight="1">
      <c r="G106" s="101"/>
      <c r="H106" s="101"/>
      <c r="I106" s="101"/>
      <c r="J106" s="101"/>
      <c r="K106" s="101"/>
    </row>
    <row r="107" spans="7:11" ht="19.5" customHeight="1">
      <c r="G107" s="101"/>
      <c r="H107" s="101"/>
      <c r="I107" s="101"/>
      <c r="J107" s="101"/>
      <c r="K107" s="101"/>
    </row>
    <row r="108" spans="7:11" ht="19.5" customHeight="1">
      <c r="G108" s="101"/>
      <c r="H108" s="101"/>
      <c r="I108" s="101"/>
      <c r="J108" s="101"/>
      <c r="K108" s="101"/>
    </row>
    <row r="109" spans="7:11" ht="19.5" customHeight="1">
      <c r="G109" s="101"/>
      <c r="H109" s="101"/>
      <c r="I109" s="101"/>
      <c r="J109" s="101"/>
      <c r="K109" s="101"/>
    </row>
    <row r="110" spans="7:11" ht="19.5" customHeight="1">
      <c r="G110" s="101"/>
      <c r="H110" s="101"/>
      <c r="I110" s="101"/>
      <c r="J110" s="101"/>
      <c r="K110" s="101"/>
    </row>
    <row r="111" spans="7:11" ht="19.5" customHeight="1">
      <c r="G111" s="101"/>
      <c r="H111" s="101"/>
      <c r="I111" s="101"/>
      <c r="J111" s="101"/>
      <c r="K111" s="101"/>
    </row>
    <row r="112" spans="7:11" ht="19.5" customHeight="1">
      <c r="G112" s="101"/>
      <c r="H112" s="101"/>
      <c r="I112" s="101"/>
      <c r="J112" s="101"/>
      <c r="K112" s="101"/>
    </row>
    <row r="113" spans="7:11" ht="19.5" customHeight="1">
      <c r="G113" s="101"/>
      <c r="H113" s="101"/>
      <c r="I113" s="101"/>
      <c r="J113" s="101"/>
      <c r="K113" s="101"/>
    </row>
    <row r="114" spans="7:11" ht="19.5" customHeight="1">
      <c r="G114" s="101"/>
      <c r="H114" s="101"/>
      <c r="I114" s="101"/>
      <c r="J114" s="101"/>
      <c r="K114" s="101"/>
    </row>
    <row r="115" spans="7:11" ht="19.5" customHeight="1">
      <c r="G115" s="101"/>
      <c r="H115" s="101"/>
      <c r="I115" s="101"/>
      <c r="J115" s="101"/>
      <c r="K115" s="101"/>
    </row>
    <row r="116" spans="7:11" ht="19.5" customHeight="1">
      <c r="G116" s="101"/>
      <c r="H116" s="101"/>
      <c r="I116" s="101"/>
      <c r="J116" s="101"/>
      <c r="K116" s="101"/>
    </row>
    <row r="117" spans="7:11" ht="19.5" customHeight="1">
      <c r="G117" s="101"/>
      <c r="H117" s="101"/>
      <c r="I117" s="101"/>
      <c r="J117" s="101"/>
      <c r="K117" s="101"/>
    </row>
    <row r="118" spans="7:11" ht="19.5" customHeight="1">
      <c r="G118" s="101"/>
      <c r="H118" s="101"/>
      <c r="I118" s="101"/>
      <c r="J118" s="101"/>
      <c r="K118" s="101"/>
    </row>
    <row r="119" spans="7:11" ht="19.5" customHeight="1">
      <c r="G119" s="101"/>
      <c r="H119" s="101"/>
      <c r="I119" s="101"/>
      <c r="J119" s="101"/>
      <c r="K119" s="101"/>
    </row>
    <row r="120" spans="7:11" ht="19.5" customHeight="1">
      <c r="G120" s="101"/>
      <c r="H120" s="101"/>
      <c r="I120" s="101"/>
      <c r="J120" s="101"/>
      <c r="K120" s="101"/>
    </row>
    <row r="121" spans="7:11" ht="19.5" customHeight="1">
      <c r="G121" s="101"/>
      <c r="H121" s="101"/>
      <c r="I121" s="101"/>
      <c r="J121" s="101"/>
      <c r="K121" s="10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2020-09-24T07:29:43Z</cp:lastPrinted>
  <dcterms:created xsi:type="dcterms:W3CDTF">2020-09-24T07:27:07Z</dcterms:created>
  <dcterms:modified xsi:type="dcterms:W3CDTF">2020-09-24T07:32:08Z</dcterms:modified>
  <cp:category/>
  <cp:version/>
  <cp:contentType/>
  <cp:contentStatus/>
</cp:coreProperties>
</file>