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8585" windowHeight="11025" activeTab="0"/>
  </bookViews>
  <sheets>
    <sheet name="Sinteza - Ax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5.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N__4.1.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N_10.2.4.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'Sinteza - Ax 2'!$A$2:$P$63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'Sinteza - Ax 2'!$4:$11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2.__Armenia__Labor_Force__Employment__and_Unemployment__1994_99">'[17]EMPLOY_old'!$A$1:$H$53</definedName>
    <definedName name="Table_13.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'[17]TAX_REV_old'!$A$1:$F$24</definedName>
    <definedName name="Table_21._Armenia___Accounts_of_the_Central_Bank__1994_99">'[17]CBANK_old'!$A$1:$U$46</definedName>
    <definedName name="Table_22.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4.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6._Armenia___Summary_External_Debt_Data__1995_99">'[17]EXTDEBT_OLD'!$A$1:$F$45</definedName>
    <definedName name="Table_27.__Armenia___Commodity_Composition_of_Trade__1995_99">'[17]COMP_TRADE'!$A$1:$F$29</definedName>
    <definedName name="Table_28._Armenia___Direction_of_Trade__1995_99">'[17]DOT'!$A$1:$F$66</definedName>
    <definedName name="Table_29.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'[17]BNKIND_old'!$A$1:$M$16</definedName>
    <definedName name="Table_31._Armenia___Banking_Sector_Loans__1996_99">'[17]BNKLOANS_old'!$A$1:$O$40</definedName>
    <definedName name="Table_32._Armenia___Total_Electricity_Generation__Distribution_and_Collection__1994_99">'[17]ELECTR_old'!$A$1:$F$51</definedName>
    <definedName name="Table_33._General_Government_Tax_Revenue_in_Selected_BRO_Countries">#REF!</definedName>
    <definedName name="Table_34.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7._Armenia___Consumer_Prices__1994_99">'[17]CPI_old'!$A$1:$I$102</definedName>
    <definedName name="Table_8.__Armenia___Selected_Energy_Prices__1994_99__1">'[17]ENERGY_old'!$A$1:$AF$25</definedName>
    <definedName name="Table_9.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<sst xmlns="http://schemas.openxmlformats.org/spreadsheetml/2006/main" count="66" uniqueCount="58">
  <si>
    <t>PIB 2008=</t>
  </si>
  <si>
    <t>PIB 2009=</t>
  </si>
  <si>
    <t xml:space="preserve">         EXECUŢIA BUGETULUI GENERAL CONSOLIDAT                                                                                                                                01 Ianuarie - 30 Noiembrie</t>
  </si>
  <si>
    <t xml:space="preserve">    </t>
  </si>
  <si>
    <t xml:space="preserve"> Realizari  2012</t>
  </si>
  <si>
    <t>Program 2009</t>
  </si>
  <si>
    <t>Realizari  2013</t>
  </si>
  <si>
    <t xml:space="preserve"> Diferenţe    2013
   faţă de      2012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</si>
  <si>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</si>
  <si>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</si>
  <si>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</si>
  <si>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</si>
  <si>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</si>
  <si>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</si>
  <si>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</si>
  <si>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</si>
  <si>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</si>
  <si>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</si>
  <si>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</si>
  <si>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</si>
  <si>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</si>
  <si>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</si>
  <si>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</si>
  <si>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</si>
  <si>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</si>
  <si>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</si>
  <si>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</si>
  <si>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</si>
  <si>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</si>
  <si>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</si>
  <si>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</si>
  <si>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</si>
  <si>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</si>
  <si>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</si>
  <si>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</si>
  <si>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</si>
  <si>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</si>
  <si>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</si>
  <si>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</si>
  <si>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</si>
  <si>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</si>
  <si>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</si>
  <si>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</si>
  <si>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</si>
  <si>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</si>
  <si>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</si>
  <si>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</si>
  <si>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</si>
  <si>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</si>
  <si>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</si>
  <si>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</si>
  <si>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 xml:space="preserve"> Active nefinanciare</t>
  </si>
  <si>
    <t xml:space="preserve"> Active financiare</t>
  </si>
  <si>
    <t>Fond national de dezvoltare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</si>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</sst>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_-* #,##0.00000\ _l_e_i_-;\-* #,##0.00000\ _l_e_i_-;_-* &quot;-&quot;??\ _l_e_i_-;_-@_-"/>
    <numFmt numFmtId="213" formatCode="#,##0\ \ \ \ "/>
    <numFmt numFmtId="214" formatCode="#,##0.0000000"/>
    <numFmt numFmtId="215" formatCode="#,##0.00000000"/>
  </numFmts>
  <fonts count="82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3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43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28">
    <xf numFmtId="0" fontId="0" fillId="0" borderId="0" xfId="0" applyFont="1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Alignment="1" applyProtection="1">
      <alignment/>
      <protection locked="0"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3" fillId="30" borderId="0" xfId="210" applyNumberFormat="1" applyFont="1" applyFill="1" applyBorder="1" applyAlignment="1">
      <alignment horizontal="right"/>
      <protection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0" fontId="74" fillId="8" borderId="0" xfId="0" applyFont="1" applyFill="1" applyBorder="1" applyAlignment="1" quotePrefix="1">
      <alignment horizontal="center" wrapText="1"/>
    </xf>
    <xf numFmtId="0" fontId="74" fillId="8" borderId="0" xfId="0" applyFont="1" applyFill="1" applyBorder="1" applyAlignment="1">
      <alignment horizontal="center" wrapText="1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/>
      <protection locked="0"/>
    </xf>
    <xf numFmtId="165" fontId="73" fillId="3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right"/>
      <protection locked="0"/>
    </xf>
    <xf numFmtId="165" fontId="71" fillId="30" borderId="21" xfId="0" applyNumberFormat="1" applyFont="1" applyFill="1" applyBorder="1" applyAlignment="1" applyProtection="1">
      <alignment horizontal="center"/>
      <protection locked="0"/>
    </xf>
    <xf numFmtId="0" fontId="73" fillId="0" borderId="22" xfId="210" applyFont="1" applyFill="1" applyBorder="1" applyAlignment="1" quotePrefix="1">
      <alignment horizontal="center" vertical="center" wrapText="1"/>
      <protection/>
    </xf>
    <xf numFmtId="0" fontId="0" fillId="0" borderId="22" xfId="0" applyFont="1" applyBorder="1" applyAlignment="1">
      <alignment/>
    </xf>
    <xf numFmtId="0" fontId="73" fillId="0" borderId="21" xfId="210" applyFont="1" applyFill="1" applyBorder="1" applyAlignment="1" quotePrefix="1">
      <alignment horizontal="center" vertical="center" wrapText="1"/>
      <protection/>
    </xf>
    <xf numFmtId="165" fontId="73" fillId="30" borderId="22" xfId="0" applyNumberFormat="1" applyFont="1" applyFill="1" applyBorder="1" applyAlignment="1" applyProtection="1">
      <alignment horizontal="center" vertical="center" wrapText="1"/>
      <protection locked="0"/>
    </xf>
    <xf numFmtId="165" fontId="73" fillId="30" borderId="21" xfId="0" applyNumberFormat="1" applyFont="1" applyFill="1" applyBorder="1" applyAlignment="1" applyProtection="1">
      <alignment horizontal="center" vertical="center" wrapText="1"/>
      <protection locked="0"/>
    </xf>
    <xf numFmtId="165" fontId="73" fillId="30" borderId="22" xfId="0" applyNumberFormat="1" applyFont="1" applyFill="1" applyBorder="1" applyAlignment="1">
      <alignment horizontal="center" vertical="center" wrapText="1"/>
    </xf>
    <xf numFmtId="165" fontId="73" fillId="30" borderId="22" xfId="0" applyNumberFormat="1" applyFont="1" applyFill="1" applyBorder="1" applyAlignment="1" quotePrefix="1">
      <alignment horizontal="center" vertical="center" wrapText="1"/>
    </xf>
    <xf numFmtId="165" fontId="73" fillId="30" borderId="21" xfId="0" applyNumberFormat="1" applyFont="1" applyFill="1" applyBorder="1" applyAlignment="1" quotePrefix="1">
      <alignment horizontal="center" vertical="center" wrapText="1"/>
    </xf>
    <xf numFmtId="0" fontId="73" fillId="0" borderId="22" xfId="210" applyFont="1" applyFill="1" applyBorder="1" applyAlignment="1">
      <alignment horizontal="center" vertical="center" wrapText="1"/>
      <protection/>
    </xf>
    <xf numFmtId="0" fontId="73" fillId="0" borderId="21" xfId="210" applyFont="1" applyFill="1" applyBorder="1" applyAlignment="1" quotePrefix="1">
      <alignment vertical="center" wrapText="1"/>
      <protection/>
    </xf>
    <xf numFmtId="165" fontId="74" fillId="30" borderId="23" xfId="0" applyNumberFormat="1" applyFont="1" applyFill="1" applyBorder="1" applyAlignment="1" applyProtection="1">
      <alignment horizontal="center"/>
      <protection locked="0"/>
    </xf>
    <xf numFmtId="0" fontId="24" fillId="0" borderId="24" xfId="210" applyFont="1" applyFill="1" applyBorder="1" applyAlignment="1">
      <alignment horizontal="center"/>
      <protection/>
    </xf>
    <xf numFmtId="165" fontId="24" fillId="30" borderId="24" xfId="0" applyNumberFormat="1" applyFont="1" applyFill="1" applyBorder="1" applyAlignment="1" applyProtection="1">
      <alignment horizontal="center" wrapText="1"/>
      <protection locked="0"/>
    </xf>
    <xf numFmtId="165" fontId="24" fillId="30" borderId="0" xfId="0" applyNumberFormat="1" applyFont="1" applyFill="1" applyBorder="1" applyAlignment="1" applyProtection="1">
      <alignment horizontal="center" wrapText="1"/>
      <protection locked="0"/>
    </xf>
    <xf numFmtId="0" fontId="24" fillId="0" borderId="23" xfId="210" applyFont="1" applyFill="1" applyBorder="1" applyAlignment="1">
      <alignment horizontal="center"/>
      <protection/>
    </xf>
    <xf numFmtId="0" fontId="24" fillId="0" borderId="23" xfId="210" applyFont="1" applyFill="1" applyBorder="1" applyAlignment="1">
      <alignment horizontal="right"/>
      <protection/>
    </xf>
    <xf numFmtId="0" fontId="24" fillId="0" borderId="23" xfId="210" applyFont="1" applyFill="1" applyBorder="1" applyAlignment="1">
      <alignment horizontal="center" wrapText="1"/>
      <protection/>
    </xf>
    <xf numFmtId="0" fontId="73" fillId="0" borderId="23" xfId="210" applyFont="1" applyFill="1" applyBorder="1" applyAlignment="1" quotePrefix="1">
      <alignment vertical="center" wrapText="1"/>
      <protection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1" fillId="30" borderId="24" xfId="0" applyNumberFormat="1" applyFont="1" applyFill="1" applyBorder="1" applyAlignment="1" applyProtection="1">
      <alignment horizontal="center" vertical="center"/>
      <protection locked="0"/>
    </xf>
    <xf numFmtId="165" fontId="71" fillId="30" borderId="24" xfId="0" applyNumberFormat="1" applyFont="1" applyFill="1" applyBorder="1" applyAlignment="1" applyProtection="1">
      <alignment vertical="center"/>
      <protection locked="0"/>
    </xf>
    <xf numFmtId="165" fontId="73" fillId="30" borderId="24" xfId="0" applyNumberFormat="1" applyFont="1" applyFill="1" applyBorder="1" applyAlignment="1" applyProtection="1">
      <alignment horizontal="center" vertical="center"/>
      <protection locked="0"/>
    </xf>
    <xf numFmtId="49" fontId="73" fillId="0" borderId="24" xfId="210" applyNumberFormat="1" applyFont="1" applyFill="1" applyBorder="1" applyAlignment="1">
      <alignment horizontal="center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4" borderId="0" xfId="0" applyNumberFormat="1" applyFont="1" applyFill="1" applyBorder="1" applyAlignment="1" applyProtection="1">
      <alignment horizontal="left" vertical="center"/>
      <protection locked="0"/>
    </xf>
    <xf numFmtId="165" fontId="73" fillId="4" borderId="0" xfId="210" applyNumberFormat="1" applyFont="1" applyFill="1" applyBorder="1" applyAlignment="1">
      <alignment horizontal="right"/>
      <protection/>
    </xf>
    <xf numFmtId="165" fontId="73" fillId="4" borderId="0" xfId="0" applyNumberFormat="1" applyFont="1" applyFill="1" applyBorder="1" applyAlignment="1" applyProtection="1">
      <alignment horizontal="right" vertical="center"/>
      <protection locked="0"/>
    </xf>
    <xf numFmtId="49" fontId="73" fillId="4" borderId="0" xfId="210" applyNumberFormat="1" applyFont="1" applyFill="1" applyBorder="1" applyAlignment="1">
      <alignment horizontal="right"/>
      <protection/>
    </xf>
    <xf numFmtId="165" fontId="71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center" vertical="center"/>
      <protection locked="0"/>
    </xf>
    <xf numFmtId="49" fontId="73" fillId="0" borderId="0" xfId="210" applyNumberFormat="1" applyFont="1" applyFill="1" applyBorder="1" applyAlignment="1">
      <alignment horizontal="center"/>
      <protection/>
    </xf>
    <xf numFmtId="165" fontId="73" fillId="8" borderId="0" xfId="0" applyNumberFormat="1" applyFont="1" applyFill="1" applyBorder="1" applyAlignment="1" applyProtection="1">
      <alignment horizontal="left"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/>
    </xf>
    <xf numFmtId="172" fontId="76" fillId="8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indent="1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vertical="center"/>
      <protection/>
    </xf>
    <xf numFmtId="172" fontId="76" fillId="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left" indent="2"/>
      <protection locked="0"/>
    </xf>
    <xf numFmtId="165" fontId="73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0" xfId="0" applyNumberFormat="1" applyFont="1" applyFill="1" applyBorder="1" applyAlignment="1" applyProtection="1">
      <alignment vertical="center" wrapText="1"/>
      <protection locked="0"/>
    </xf>
    <xf numFmtId="165" fontId="71" fillId="30" borderId="0" xfId="0" applyNumberFormat="1" applyFont="1" applyFill="1" applyBorder="1" applyAlignment="1" applyProtection="1">
      <alignment horizontal="left" indent="6"/>
      <protection locked="0"/>
    </xf>
    <xf numFmtId="165" fontId="71" fillId="30" borderId="0" xfId="0" applyNumberFormat="1" applyFont="1" applyFill="1" applyBorder="1" applyAlignment="1" applyProtection="1">
      <alignment vertical="center"/>
      <protection/>
    </xf>
    <xf numFmtId="172" fontId="77" fillId="0" borderId="0" xfId="0" applyNumberFormat="1" applyFont="1" applyFill="1" applyBorder="1" applyAlignment="1" applyProtection="1">
      <alignment horizontal="right" vertical="center"/>
      <protection locked="0"/>
    </xf>
    <xf numFmtId="165" fontId="71" fillId="30" borderId="0" xfId="0" applyNumberFormat="1" applyFont="1" applyFill="1" applyBorder="1" applyAlignment="1" applyProtection="1">
      <alignment horizontal="left" wrapText="1" indent="6"/>
      <protection locked="0"/>
    </xf>
    <xf numFmtId="165" fontId="71" fillId="30" borderId="0" xfId="0" applyNumberFormat="1" applyFont="1" applyFill="1" applyBorder="1" applyAlignment="1" applyProtection="1">
      <alignment vertical="center" wrapText="1"/>
      <protection locked="0"/>
    </xf>
    <xf numFmtId="165" fontId="73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3" fillId="30" borderId="0" xfId="0" applyNumberFormat="1" applyFont="1" applyFill="1" applyBorder="1" applyAlignment="1" applyProtection="1">
      <alignment vertical="center" wrapText="1"/>
      <protection/>
    </xf>
    <xf numFmtId="165" fontId="71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1" fillId="30" borderId="0" xfId="0" applyNumberFormat="1" applyFont="1" applyFill="1" applyBorder="1" applyAlignment="1" applyProtection="1">
      <alignment vertical="center" wrapText="1"/>
      <protection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>
      <alignment horizontal="left" vertical="center" indent="2"/>
    </xf>
    <xf numFmtId="165" fontId="73" fillId="30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left" vertical="center" indent="2"/>
      <protection/>
    </xf>
    <xf numFmtId="165" fontId="73" fillId="0" borderId="0" xfId="0" applyNumberFormat="1" applyFont="1" applyFill="1" applyBorder="1" applyAlignment="1" applyProtection="1">
      <alignment horizontal="left" indent="1"/>
      <protection locked="0"/>
    </xf>
    <xf numFmtId="165" fontId="73" fillId="0" borderId="0" xfId="0" applyNumberFormat="1" applyFont="1" applyFill="1" applyBorder="1" applyAlignment="1" applyProtection="1">
      <alignment vertical="center"/>
      <protection locked="0"/>
    </xf>
    <xf numFmtId="165" fontId="73" fillId="0" borderId="0" xfId="0" applyNumberFormat="1" applyFont="1" applyFill="1" applyBorder="1" applyAlignment="1" applyProtection="1">
      <alignment horizontal="left" wrapText="1"/>
      <protection locked="0"/>
    </xf>
    <xf numFmtId="165" fontId="73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73" fillId="0" borderId="0" xfId="0" applyNumberFormat="1" applyFont="1" applyFill="1" applyBorder="1" applyAlignment="1" applyProtection="1">
      <alignment vertical="center" wrapText="1"/>
      <protection locked="0"/>
    </xf>
    <xf numFmtId="165" fontId="71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0" xfId="0" applyNumberFormat="1" applyFont="1" applyFill="1" applyBorder="1" applyAlignment="1" applyProtection="1">
      <alignment/>
      <protection/>
    </xf>
    <xf numFmtId="165" fontId="73" fillId="30" borderId="0" xfId="0" applyNumberFormat="1" applyFont="1" applyFill="1" applyBorder="1" applyAlignment="1" applyProtection="1">
      <alignment/>
      <protection locked="0"/>
    </xf>
    <xf numFmtId="172" fontId="78" fillId="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 vertical="center"/>
      <protection locked="0"/>
    </xf>
    <xf numFmtId="165" fontId="76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wrapText="1" indent="1"/>
      <protection locked="0"/>
    </xf>
    <xf numFmtId="165" fontId="73" fillId="8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left" indent="1"/>
      <protection/>
    </xf>
    <xf numFmtId="165" fontId="73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>
      <alignment/>
    </xf>
    <xf numFmtId="172" fontId="76" fillId="0" borderId="0" xfId="0" applyNumberFormat="1" applyFont="1" applyFill="1" applyBorder="1" applyAlignment="1" applyProtection="1">
      <alignment horizontal="right"/>
      <protection locked="0"/>
    </xf>
    <xf numFmtId="172" fontId="77" fillId="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left" wrapText="1" indent="4"/>
      <protection/>
    </xf>
    <xf numFmtId="165" fontId="71" fillId="30" borderId="0" xfId="0" applyNumberFormat="1" applyFont="1" applyFill="1" applyBorder="1" applyAlignment="1">
      <alignment vertical="center"/>
    </xf>
    <xf numFmtId="165" fontId="71" fillId="30" borderId="0" xfId="0" applyNumberFormat="1" applyFont="1" applyFill="1" applyBorder="1" applyAlignment="1" applyProtection="1">
      <alignment horizontal="left" indent="4"/>
      <protection/>
    </xf>
    <xf numFmtId="165" fontId="71" fillId="30" borderId="0" xfId="0" applyNumberFormat="1" applyFont="1" applyFill="1" applyBorder="1" applyAlignment="1" applyProtection="1">
      <alignment/>
      <protection/>
    </xf>
    <xf numFmtId="165" fontId="71" fillId="30" borderId="0" xfId="0" applyNumberFormat="1" applyFont="1" applyFill="1" applyBorder="1" applyAlignment="1">
      <alignment/>
    </xf>
    <xf numFmtId="165" fontId="71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 applyProtection="1">
      <alignment horizontal="left" wrapText="1" indent="2"/>
      <protection/>
    </xf>
    <xf numFmtId="165" fontId="73" fillId="30" borderId="0" xfId="0" applyNumberFormat="1" applyFont="1" applyFill="1" applyBorder="1" applyAlignment="1" applyProtection="1">
      <alignment/>
      <protection/>
    </xf>
    <xf numFmtId="165" fontId="71" fillId="30" borderId="0" xfId="0" applyNumberFormat="1" applyFont="1" applyFill="1" applyBorder="1" applyAlignment="1" applyProtection="1">
      <alignment wrapText="1"/>
      <protection/>
    </xf>
    <xf numFmtId="165" fontId="71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 applyProtection="1">
      <alignment vertical="center"/>
      <protection/>
    </xf>
    <xf numFmtId="165" fontId="71" fillId="30" borderId="0" xfId="0" applyNumberFormat="1" applyFont="1" applyFill="1" applyBorder="1" applyAlignment="1" applyProtection="1">
      <alignment horizontal="left" indent="3"/>
      <protection/>
    </xf>
    <xf numFmtId="165" fontId="71" fillId="30" borderId="0" xfId="0" applyNumberFormat="1" applyFont="1" applyFill="1" applyBorder="1" applyAlignment="1">
      <alignment horizontal="left" vertical="center" indent="4"/>
    </xf>
    <xf numFmtId="165" fontId="71" fillId="30" borderId="0" xfId="0" applyNumberFormat="1" applyFont="1" applyFill="1" applyBorder="1" applyAlignment="1">
      <alignment horizontal="left" indent="3"/>
    </xf>
    <xf numFmtId="165" fontId="73" fillId="30" borderId="0" xfId="0" applyNumberFormat="1" applyFont="1" applyFill="1" applyBorder="1" applyAlignment="1">
      <alignment horizontal="left" wrapText="1" indent="1"/>
    </xf>
    <xf numFmtId="165" fontId="73" fillId="30" borderId="0" xfId="0" applyNumberFormat="1" applyFont="1" applyFill="1" applyBorder="1" applyAlignment="1">
      <alignment wrapText="1"/>
    </xf>
    <xf numFmtId="165" fontId="73" fillId="0" borderId="0" xfId="0" applyNumberFormat="1" applyFont="1" applyFill="1" applyAlignment="1">
      <alignment horizontal="left" wrapText="1" indent="1"/>
    </xf>
    <xf numFmtId="165" fontId="73" fillId="0" borderId="0" xfId="0" applyNumberFormat="1" applyFont="1" applyFill="1" applyAlignment="1">
      <alignment horizontal="right" vertical="center"/>
    </xf>
    <xf numFmtId="165" fontId="73" fillId="30" borderId="0" xfId="0" applyNumberFormat="1" applyFont="1" applyFill="1" applyBorder="1" applyAlignment="1">
      <alignment vertical="center" wrapText="1"/>
    </xf>
    <xf numFmtId="165" fontId="73" fillId="8" borderId="20" xfId="0" applyNumberFormat="1" applyFont="1" applyFill="1" applyBorder="1" applyAlignment="1" applyProtection="1">
      <alignment horizontal="left" vertical="center"/>
      <protection/>
    </xf>
    <xf numFmtId="165" fontId="73" fillId="8" borderId="20" xfId="0" applyNumberFormat="1" applyFont="1" applyFill="1" applyBorder="1" applyAlignment="1" applyProtection="1">
      <alignment/>
      <protection/>
    </xf>
    <xf numFmtId="4" fontId="73" fillId="8" borderId="20" xfId="0" applyNumberFormat="1" applyFont="1" applyFill="1" applyBorder="1" applyAlignment="1" applyProtection="1">
      <alignment/>
      <protection/>
    </xf>
    <xf numFmtId="165" fontId="71" fillId="8" borderId="20" xfId="0" applyNumberFormat="1" applyFont="1" applyFill="1" applyBorder="1" applyAlignment="1" applyProtection="1">
      <alignment/>
      <protection/>
    </xf>
    <xf numFmtId="165" fontId="73" fillId="8" borderId="20" xfId="0" applyNumberFormat="1" applyFont="1" applyFill="1" applyBorder="1" applyAlignment="1">
      <alignment/>
    </xf>
    <xf numFmtId="4" fontId="73" fillId="8" borderId="20" xfId="0" applyNumberFormat="1" applyFont="1" applyFill="1" applyBorder="1" applyAlignment="1" applyProtection="1">
      <alignment/>
      <protection/>
    </xf>
    <xf numFmtId="165" fontId="73" fillId="8" borderId="20" xfId="0" applyNumberFormat="1" applyFont="1" applyFill="1" applyBorder="1" applyAlignment="1" applyProtection="1">
      <alignment/>
      <protection/>
    </xf>
    <xf numFmtId="172" fontId="76" fillId="8" borderId="20" xfId="0" applyNumberFormat="1" applyFont="1" applyFill="1" applyBorder="1" applyAlignment="1" applyProtection="1">
      <alignment horizontal="right"/>
      <protection locked="0"/>
    </xf>
    <xf numFmtId="165" fontId="71" fillId="0" borderId="0" xfId="0" applyNumberFormat="1" applyFont="1" applyFill="1" applyBorder="1" applyAlignment="1" applyProtection="1">
      <alignment horizontal="left" vertical="center"/>
      <protection locked="0"/>
    </xf>
    <xf numFmtId="165" fontId="71" fillId="30" borderId="0" xfId="0" applyNumberFormat="1" applyFont="1" applyFill="1" applyAlignment="1" applyProtection="1" quotePrefix="1">
      <alignment horizontal="left"/>
      <protection locked="0"/>
    </xf>
    <xf numFmtId="165" fontId="71" fillId="30" borderId="0" xfId="0" applyNumberFormat="1" applyFont="1" applyFill="1" applyAlignment="1" applyProtection="1" quotePrefix="1">
      <alignment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165" fontId="71" fillId="0" borderId="0" xfId="0" applyNumberFormat="1" applyFont="1" applyFill="1" applyAlignment="1" applyProtection="1">
      <alignment horizontal="left" wrapText="1"/>
      <protection locked="0"/>
    </xf>
    <xf numFmtId="165" fontId="71" fillId="30" borderId="0" xfId="0" applyNumberFormat="1" applyFont="1" applyFill="1" applyAlignment="1" applyProtection="1">
      <alignment horizontal="lef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165" fontId="74" fillId="30" borderId="0" xfId="0" applyNumberFormat="1" applyFont="1" applyFill="1" applyAlignment="1" applyProtection="1">
      <alignment/>
      <protection locked="0"/>
    </xf>
    <xf numFmtId="168" fontId="71" fillId="30" borderId="0" xfId="0" applyNumberFormat="1" applyFont="1" applyFill="1" applyBorder="1" applyAlignment="1" applyProtection="1">
      <alignment horizontal="center"/>
      <protection locked="0"/>
    </xf>
  </cellXfs>
  <cellStyles count="292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satisfaisant" xfId="168"/>
    <cellStyle name="Intrare" xfId="169"/>
    <cellStyle name="Ioe?uaaaoayny aeia?nnueea" xfId="170"/>
    <cellStyle name="Îáû÷íûé_AMD" xfId="171"/>
    <cellStyle name="Îòêðûâàâøàÿñÿ ãèïåðññûëêà" xfId="172"/>
    <cellStyle name="Label" xfId="173"/>
    <cellStyle name="leftli - Style3" xfId="174"/>
    <cellStyle name="Linked Cell" xfId="175"/>
    <cellStyle name="MacroCode" xfId="176"/>
    <cellStyle name="Már látott hiperhivatkozás" xfId="177"/>
    <cellStyle name="Měna0" xfId="178"/>
    <cellStyle name="měny_DEFLÁTORY  3q 1998" xfId="179"/>
    <cellStyle name="Millares [0]_11.1.3. bis" xfId="180"/>
    <cellStyle name="Millares_11.1.3. bis" xfId="181"/>
    <cellStyle name="Milliers [0]_Encours - Apr rééch" xfId="182"/>
    <cellStyle name="Milliers_Cash flows projection" xfId="183"/>
    <cellStyle name="Mina0" xfId="184"/>
    <cellStyle name="Mìna0" xfId="185"/>
    <cellStyle name="Moneda [0]_11.1.3. bis" xfId="186"/>
    <cellStyle name="Moneda_11.1.3. bis" xfId="187"/>
    <cellStyle name="Monétaire [0]_Encours - Apr rééch" xfId="188"/>
    <cellStyle name="Monétaire_Encours - Apr rééch" xfId="189"/>
    <cellStyle name="Navadno_Slo" xfId="190"/>
    <cellStyle name="Nedefinován" xfId="191"/>
    <cellStyle name="Neutral" xfId="192"/>
    <cellStyle name="Neutre" xfId="193"/>
    <cellStyle name="Neutru" xfId="194"/>
    <cellStyle name="no dec" xfId="195"/>
    <cellStyle name="No-definido" xfId="196"/>
    <cellStyle name="Normaali_CENTRAL" xfId="197"/>
    <cellStyle name="Normal - Modelo1" xfId="198"/>
    <cellStyle name="Normal - Style1" xfId="199"/>
    <cellStyle name="Normal - Style2" xfId="200"/>
    <cellStyle name="Normal - Style3" xfId="201"/>
    <cellStyle name="Normal - Style5" xfId="202"/>
    <cellStyle name="Normal - Style6" xfId="203"/>
    <cellStyle name="Normal - Style7" xfId="204"/>
    <cellStyle name="Normal - Style8" xfId="205"/>
    <cellStyle name="Normal 2" xfId="206"/>
    <cellStyle name="Normal 5" xfId="207"/>
    <cellStyle name="Normal Table" xfId="208"/>
    <cellStyle name="Normál_10mell99" xfId="209"/>
    <cellStyle name="Normal_realizari.bugete.2005" xfId="210"/>
    <cellStyle name="normálne_HDP-OD~1" xfId="211"/>
    <cellStyle name="normální_agricult_1" xfId="212"/>
    <cellStyle name="Normßl - Style1" xfId="213"/>
    <cellStyle name="Notă" xfId="214"/>
    <cellStyle name="Note" xfId="215"/>
    <cellStyle name="Ôèíàíñîâûé_Tranche" xfId="216"/>
    <cellStyle name="Output" xfId="217"/>
    <cellStyle name="Pénznem [0]_10mell99" xfId="218"/>
    <cellStyle name="Pénznem_10mell99" xfId="219"/>
    <cellStyle name="Percen - Style1" xfId="220"/>
    <cellStyle name="Percent" xfId="221"/>
    <cellStyle name="Percent [2]" xfId="222"/>
    <cellStyle name="percentage difference" xfId="223"/>
    <cellStyle name="percentage difference one decimal" xfId="224"/>
    <cellStyle name="percentage difference zero decimal" xfId="225"/>
    <cellStyle name="Pevný" xfId="226"/>
    <cellStyle name="Presentation" xfId="227"/>
    <cellStyle name="Publication" xfId="228"/>
    <cellStyle name="Red Text" xfId="229"/>
    <cellStyle name="reduced" xfId="230"/>
    <cellStyle name="s1" xfId="231"/>
    <cellStyle name="Satisfaisant" xfId="232"/>
    <cellStyle name="Sortie" xfId="233"/>
    <cellStyle name="Standard_laroux" xfId="234"/>
    <cellStyle name="STYL1 - Style1" xfId="235"/>
    <cellStyle name="Style1" xfId="236"/>
    <cellStyle name="Text" xfId="237"/>
    <cellStyle name="Text avertisment" xfId="238"/>
    <cellStyle name="text BoldBlack" xfId="239"/>
    <cellStyle name="text BoldUnderline" xfId="240"/>
    <cellStyle name="text BoldUnderlineER" xfId="241"/>
    <cellStyle name="text BoldUndlnBlack" xfId="242"/>
    <cellStyle name="Text explicativ" xfId="243"/>
    <cellStyle name="text LightGreen" xfId="244"/>
    <cellStyle name="Texte explicatif" xfId="245"/>
    <cellStyle name="Title" xfId="246"/>
    <cellStyle name="Titlu" xfId="247"/>
    <cellStyle name="Titlu 1" xfId="248"/>
    <cellStyle name="Titlu 2" xfId="249"/>
    <cellStyle name="Titlu 3" xfId="250"/>
    <cellStyle name="Titlu 4" xfId="251"/>
    <cellStyle name="Titre" xfId="252"/>
    <cellStyle name="Titre 1" xfId="253"/>
    <cellStyle name="Titre 2" xfId="254"/>
    <cellStyle name="Titre 3" xfId="255"/>
    <cellStyle name="Titre 4" xfId="256"/>
    <cellStyle name="TopGrey" xfId="257"/>
    <cellStyle name="Total" xfId="258"/>
    <cellStyle name="Undefiniert" xfId="259"/>
    <cellStyle name="ux?_x0018_Normal_laroux_7_laroux_1?&quot;Normal_laroux_7_laroux_1_²ðò²Ê´²ÜÎ?_x001F_Normal_laroux_7_laroux_1_²ÜºÈÆø?0*Normal_laro" xfId="260"/>
    <cellStyle name="ux_1_²ÜºÈÆø (³é³Ýó Ø.)?_x0007_!ß&quot;VQ_x0006_?_x0006_?ults?_x0006_$Currency [0]_laroux_5_results_Sheet1?_x001C_Currency [0]_laroux_5_Sheet1?_x0015_Cur" xfId="261"/>
    <cellStyle name="Verificare celulă" xfId="262"/>
    <cellStyle name="Vérification" xfId="263"/>
    <cellStyle name="Virgulă_BGC  OCT  2010 " xfId="264"/>
    <cellStyle name="Währung [0]_laroux" xfId="265"/>
    <cellStyle name="Währung_laroux" xfId="266"/>
    <cellStyle name="Warning Text" xfId="267"/>
    <cellStyle name="WebAnchor1" xfId="268"/>
    <cellStyle name="WebAnchor2" xfId="269"/>
    <cellStyle name="WebAnchor3" xfId="270"/>
    <cellStyle name="WebAnchor4" xfId="271"/>
    <cellStyle name="WebAnchor5" xfId="272"/>
    <cellStyle name="WebAnchor6" xfId="273"/>
    <cellStyle name="WebAnchor7" xfId="274"/>
    <cellStyle name="Webexclude" xfId="275"/>
    <cellStyle name="WebFN" xfId="276"/>
    <cellStyle name="WebFN1" xfId="277"/>
    <cellStyle name="WebFN2" xfId="278"/>
    <cellStyle name="WebFN3" xfId="279"/>
    <cellStyle name="WebFN4" xfId="280"/>
    <cellStyle name="WebHR" xfId="281"/>
    <cellStyle name="WebIndent1" xfId="282"/>
    <cellStyle name="WebIndent1wFN3" xfId="283"/>
    <cellStyle name="WebIndent2" xfId="284"/>
    <cellStyle name="WebNoBR" xfId="285"/>
    <cellStyle name="Záhlaví 1" xfId="286"/>
    <cellStyle name="Záhlaví 2" xfId="287"/>
    <cellStyle name="zero" xfId="288"/>
    <cellStyle name="ДАТА" xfId="289"/>
    <cellStyle name="Денежный [0]_453" xfId="290"/>
    <cellStyle name="Денежный_453" xfId="291"/>
    <cellStyle name="ЗАГОЛОВОК1" xfId="292"/>
    <cellStyle name="ЗАГОЛОВОК2" xfId="293"/>
    <cellStyle name="ИТОГОВЫЙ" xfId="294"/>
    <cellStyle name="Обычный_02-682" xfId="295"/>
    <cellStyle name="Открывавшаяся гиперссылка_Table_B_1999_2000_2001" xfId="296"/>
    <cellStyle name="ПРОЦЕНТНЫЙ_BOPENGC" xfId="297"/>
    <cellStyle name="ТЕКСТ" xfId="298"/>
    <cellStyle name="Тысячи [0]_Dk98" xfId="299"/>
    <cellStyle name="Тысячи_Dk98" xfId="300"/>
    <cellStyle name="УровеньСтолб_1_Структура державного боргу" xfId="301"/>
    <cellStyle name="УровеньСтрок_1_Структура державного боргу" xfId="302"/>
    <cellStyle name="ФИКСИРОВАННЫЙ" xfId="303"/>
    <cellStyle name="Финансовый [0]_453" xfId="304"/>
    <cellStyle name="Финансовый_1 квартал-уточ.платежі" xfId="3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3\11.noiembrie%202013\bgc%20noiembrie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vele AN  leg cu date in zi "/>
      <sheetName val="noiembrie  2013 "/>
      <sheetName val="UAT 2013 nov"/>
      <sheetName val=" consolidari noiembrie"/>
      <sheetName val="nivele noiembrie"/>
      <sheetName val="progr.%.exec"/>
      <sheetName val="estimare an guv"/>
      <sheetName val="nov 2013 in luna"/>
      <sheetName val="UAT 2013 nov (2)"/>
      <sheetName val="dec 2013 in luna "/>
      <sheetName val="prog - nivele AN leg (2)"/>
      <sheetName val="Sinteza - Ax 2"/>
      <sheetName val="An 2 prog exec"/>
      <sheetName val="UAT 2013 oct val"/>
      <sheetName val="oct 2013 in luna (3)"/>
      <sheetName val="octombrie  2013  (val)"/>
      <sheetName val="prog - nivele 10"/>
      <sheetName val="2012 - 2013"/>
      <sheetName val="Prog rect trim"/>
      <sheetName val="prog 2013"/>
      <sheetName val="UAT 2013 sep (valori)"/>
      <sheetName val="UAT 2013 oct (in luna)"/>
      <sheetName val="UAT 2013 AUG (val)"/>
      <sheetName val="sep 2013  (valori)"/>
      <sheetName val="august  2013 IN LUNA"/>
      <sheetName val="progr trimestre"/>
      <sheetName val="sep 2013 in luna (valori)"/>
      <sheetName val="UAT 2013 sep in luna"/>
      <sheetName val="octombrie  2013 Engl"/>
      <sheetName val="SUME din NEREGULI"/>
      <sheetName val="Sinteza - program an"/>
      <sheetName val="prog -trim I nivele (2)"/>
      <sheetName val="prog UAT 26.03.2013  "/>
      <sheetName val="martie2013 "/>
      <sheetName val="comp anaf estim "/>
      <sheetName val="bgc desfasurat"/>
      <sheetName val="bgc noiembrie 2012 "/>
      <sheetName val="nov  2012"/>
      <sheetName val="octombrie 2012 "/>
      <sheetName val="cnadr"/>
      <sheetName val="SPECIAL_AND (in luna sep)"/>
      <sheetName val="SPECIAL_AND"/>
      <sheetName val="CNADN_ex"/>
      <sheetName val="dob_trez"/>
      <sheetName val="pres (DS)"/>
      <sheetName val="autofin)"/>
      <sheetName val="comparatii plan cu executia "/>
      <sheetName val="oct 2013 in luna (2)"/>
    </sheetNames>
    <sheetDataSet>
      <sheetData sheetId="1">
        <row r="7">
          <cell r="P7">
            <v>625617</v>
          </cell>
        </row>
      </sheetData>
      <sheetData sheetId="19">
        <row r="20">
          <cell r="S20">
            <v>205964.40899999999</v>
          </cell>
        </row>
        <row r="22">
          <cell r="S22">
            <v>192284.058</v>
          </cell>
        </row>
        <row r="24">
          <cell r="S24">
            <v>120569.80000000002</v>
          </cell>
        </row>
        <row r="26">
          <cell r="S26">
            <v>34920.899999999994</v>
          </cell>
        </row>
        <row r="28">
          <cell r="S28">
            <v>10805</v>
          </cell>
        </row>
        <row r="30">
          <cell r="S30">
            <v>22838.1</v>
          </cell>
        </row>
        <row r="33">
          <cell r="S33">
            <v>1277.8</v>
          </cell>
        </row>
        <row r="35">
          <cell r="S35">
            <v>4452.84</v>
          </cell>
        </row>
        <row r="37">
          <cell r="S37">
            <v>80214.16</v>
          </cell>
        </row>
        <row r="40">
          <cell r="S40">
            <v>52810</v>
          </cell>
        </row>
        <row r="42">
          <cell r="S42">
            <v>20942.120000000003</v>
          </cell>
        </row>
        <row r="44">
          <cell r="S44">
            <v>1622.94</v>
          </cell>
        </row>
        <row r="48">
          <cell r="S48">
            <v>4839.1</v>
          </cell>
        </row>
        <row r="51">
          <cell r="S51">
            <v>591.8</v>
          </cell>
        </row>
        <row r="53">
          <cell r="S53">
            <v>390.1</v>
          </cell>
        </row>
        <row r="55">
          <cell r="S55">
            <v>54325.2</v>
          </cell>
        </row>
        <row r="57">
          <cell r="S57">
            <v>17389.057999999997</v>
          </cell>
        </row>
        <row r="59">
          <cell r="S59">
            <v>0</v>
          </cell>
        </row>
        <row r="61">
          <cell r="S61">
            <v>607.1</v>
          </cell>
        </row>
        <row r="63">
          <cell r="S63">
            <v>631.9</v>
          </cell>
        </row>
        <row r="64">
          <cell r="S64">
            <v>12441.351</v>
          </cell>
        </row>
        <row r="65">
          <cell r="S65">
            <v>0</v>
          </cell>
        </row>
        <row r="66">
          <cell r="S66">
            <v>0</v>
          </cell>
        </row>
        <row r="69">
          <cell r="S69">
            <v>221864.43300000002</v>
          </cell>
        </row>
        <row r="71">
          <cell r="S71">
            <v>204085.241</v>
          </cell>
        </row>
        <row r="73">
          <cell r="S73">
            <v>46151.81799999999</v>
          </cell>
        </row>
        <row r="75">
          <cell r="S75">
            <v>39524.84300000001</v>
          </cell>
        </row>
        <row r="77">
          <cell r="S77">
            <v>10773</v>
          </cell>
        </row>
        <row r="79">
          <cell r="S79">
            <v>5210.58</v>
          </cell>
        </row>
        <row r="81">
          <cell r="S81">
            <v>101140.19999999998</v>
          </cell>
        </row>
        <row r="83">
          <cell r="S83">
            <v>1543.9000000000015</v>
          </cell>
        </row>
        <row r="85">
          <cell r="S85">
            <v>11298.1</v>
          </cell>
        </row>
        <row r="86">
          <cell r="S86">
            <v>16558.4</v>
          </cell>
        </row>
        <row r="87">
          <cell r="S87">
            <v>68819.40000000001</v>
          </cell>
        </row>
        <row r="89">
          <cell r="S89">
            <v>2920.4</v>
          </cell>
        </row>
        <row r="91">
          <cell r="S91">
            <v>390.7</v>
          </cell>
        </row>
        <row r="93">
          <cell r="S93">
            <v>894.0999999999999</v>
          </cell>
        </row>
        <row r="95">
          <cell r="S95">
            <v>17779.191999999995</v>
          </cell>
        </row>
        <row r="97">
          <cell r="S97">
            <v>17693.451999999997</v>
          </cell>
        </row>
        <row r="98">
          <cell r="S98">
            <v>85.74</v>
          </cell>
        </row>
        <row r="99">
          <cell r="S99">
            <v>0</v>
          </cell>
        </row>
        <row r="101">
          <cell r="S101">
            <v>0</v>
          </cell>
        </row>
        <row r="103">
          <cell r="S103">
            <v>0</v>
          </cell>
        </row>
        <row r="104">
          <cell r="R104">
            <v>0</v>
          </cell>
        </row>
        <row r="105">
          <cell r="S105">
            <v>-15900.024000000034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P188"/>
  <sheetViews>
    <sheetView showZeros="0" tabSelected="1" view="pageBreakPreview" zoomScale="75" zoomScaleNormal="75" zoomScaleSheetLayoutView="75" workbookViewId="0" topLeftCell="A3">
      <selection activeCell="A64" sqref="A64:IV66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3.421875" style="2" hidden="1" customWidth="1"/>
    <col min="7" max="7" width="12.7109375" style="1" hidden="1" customWidth="1"/>
    <col min="8" max="8" width="10.57421875" style="1" hidden="1" customWidth="1"/>
    <col min="9" max="9" width="1.421875" style="1" customWidth="1"/>
    <col min="10" max="10" width="11.421875" style="5" customWidth="1"/>
    <col min="11" max="11" width="8.8515625" style="5" customWidth="1"/>
    <col min="12" max="12" width="8.28125" style="5" customWidth="1"/>
    <col min="13" max="13" width="2.28125" style="5" customWidth="1"/>
    <col min="14" max="14" width="14.140625" style="5" customWidth="1"/>
    <col min="15" max="15" width="11.57421875" style="6" customWidth="1"/>
    <col min="16" max="16" width="1.28515625" style="6" customWidth="1"/>
    <col min="17" max="17" width="14.140625" style="6" customWidth="1"/>
    <col min="18" max="18" width="8.8515625" style="6" customWidth="1"/>
    <col min="19" max="19" width="11.140625" style="6" customWidth="1"/>
    <col min="20" max="16384" width="8.8515625" style="6" customWidth="1"/>
  </cols>
  <sheetData>
    <row r="1" spans="7:10" ht="19.5" customHeight="1" hidden="1">
      <c r="G1" s="3" t="s">
        <v>0</v>
      </c>
      <c r="H1" s="3"/>
      <c r="I1" s="3"/>
      <c r="J1" s="4">
        <v>513175</v>
      </c>
    </row>
    <row r="2" spans="7:10" ht="19.5" customHeight="1" hidden="1">
      <c r="G2" s="3" t="s">
        <v>1</v>
      </c>
      <c r="H2" s="3"/>
      <c r="I2" s="3"/>
      <c r="J2" s="4">
        <v>579021</v>
      </c>
    </row>
    <row r="3" spans="1:16" ht="9.7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28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4" ht="3.7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1.25" customHeight="1" hidden="1" thickBot="1">
      <c r="A6" s="6" t="s">
        <v>3</v>
      </c>
      <c r="B6" s="6"/>
      <c r="C6" s="6"/>
      <c r="D6" s="6"/>
      <c r="E6" s="10"/>
      <c r="F6" s="11"/>
      <c r="G6" s="6"/>
      <c r="H6" s="6"/>
      <c r="I6" s="10"/>
      <c r="J6" s="12"/>
      <c r="K6" s="13"/>
      <c r="L6" s="13"/>
      <c r="M6" s="14"/>
      <c r="N6" s="13"/>
    </row>
    <row r="7" spans="1:16" ht="47.25" customHeight="1">
      <c r="A7" s="15"/>
      <c r="B7" s="16" t="s">
        <v>4</v>
      </c>
      <c r="C7" s="17"/>
      <c r="D7" s="17"/>
      <c r="E7" s="18"/>
      <c r="F7" s="19" t="s">
        <v>5</v>
      </c>
      <c r="G7" s="19"/>
      <c r="H7" s="19"/>
      <c r="I7" s="20"/>
      <c r="J7" s="21" t="s">
        <v>6</v>
      </c>
      <c r="K7" s="22"/>
      <c r="L7" s="22"/>
      <c r="M7" s="23"/>
      <c r="N7" s="24" t="s">
        <v>7</v>
      </c>
      <c r="O7" s="16"/>
      <c r="P7" s="25"/>
    </row>
    <row r="8" spans="1:16" s="34" customFormat="1" ht="33" customHeight="1">
      <c r="A8" s="26"/>
      <c r="B8" s="27" t="s">
        <v>8</v>
      </c>
      <c r="C8" s="28" t="s">
        <v>9</v>
      </c>
      <c r="D8" s="28" t="s">
        <v>10</v>
      </c>
      <c r="E8" s="29"/>
      <c r="F8" s="27" t="s">
        <v>8</v>
      </c>
      <c r="G8" s="28" t="s">
        <v>9</v>
      </c>
      <c r="H8" s="28" t="s">
        <v>10</v>
      </c>
      <c r="I8" s="29"/>
      <c r="J8" s="30" t="s">
        <v>8</v>
      </c>
      <c r="K8" s="28" t="s">
        <v>9</v>
      </c>
      <c r="L8" s="28" t="s">
        <v>10</v>
      </c>
      <c r="M8" s="29"/>
      <c r="N8" s="31" t="s">
        <v>8</v>
      </c>
      <c r="O8" s="32" t="s">
        <v>11</v>
      </c>
      <c r="P8" s="33"/>
    </row>
    <row r="9" spans="1:16" s="39" customFormat="1" ht="9.75" customHeight="1">
      <c r="A9" s="35"/>
      <c r="B9" s="35"/>
      <c r="C9" s="35"/>
      <c r="D9" s="35"/>
      <c r="E9" s="35"/>
      <c r="F9" s="36"/>
      <c r="G9" s="35"/>
      <c r="H9" s="35"/>
      <c r="I9" s="35"/>
      <c r="J9" s="37"/>
      <c r="K9" s="37"/>
      <c r="L9" s="37"/>
      <c r="M9" s="37"/>
      <c r="N9" s="37"/>
      <c r="O9" s="38"/>
      <c r="P9" s="38"/>
    </row>
    <row r="10" spans="1:16" s="39" customFormat="1" ht="18" customHeight="1">
      <c r="A10" s="40" t="s">
        <v>12</v>
      </c>
      <c r="B10" s="41">
        <v>587500</v>
      </c>
      <c r="C10" s="42"/>
      <c r="D10" s="42"/>
      <c r="E10" s="42"/>
      <c r="F10" s="41">
        <v>497325</v>
      </c>
      <c r="G10" s="42"/>
      <c r="H10" s="42"/>
      <c r="I10" s="42"/>
      <c r="J10" s="42">
        <f>'[1]noiembrie  2013 '!P7</f>
        <v>625617</v>
      </c>
      <c r="K10" s="42"/>
      <c r="L10" s="42"/>
      <c r="M10" s="42"/>
      <c r="N10" s="42"/>
      <c r="O10" s="43"/>
      <c r="P10" s="43"/>
    </row>
    <row r="11" spans="6:16" s="39" customFormat="1" ht="8.25" customHeight="1">
      <c r="F11" s="44"/>
      <c r="J11" s="45"/>
      <c r="K11" s="45"/>
      <c r="L11" s="45"/>
      <c r="M11" s="45"/>
      <c r="N11" s="45"/>
      <c r="O11" s="46"/>
      <c r="P11" s="46"/>
    </row>
    <row r="12" spans="1:16" s="45" customFormat="1" ht="35.25" customHeight="1">
      <c r="A12" s="47" t="s">
        <v>13</v>
      </c>
      <c r="B12" s="48">
        <f>B13+B30+B31+B33+B35++B37+B32</f>
        <v>175413.24346220001</v>
      </c>
      <c r="C12" s="49">
        <f aca="true" t="shared" si="0" ref="C12:C35">B12/$B$10*100</f>
        <v>29.857573355268087</v>
      </c>
      <c r="D12" s="49">
        <f aca="true" t="shared" si="1" ref="D12:D35">B12/B$12*100</f>
        <v>100</v>
      </c>
      <c r="E12" s="49"/>
      <c r="F12" s="48">
        <f>'[1]prog 2013'!S20</f>
        <v>205964.40899999999</v>
      </c>
      <c r="G12" s="49">
        <f aca="true" t="shared" si="2" ref="G12:G35">F12/$J$10*100</f>
        <v>32.92180503407036</v>
      </c>
      <c r="H12" s="49">
        <f aca="true" t="shared" si="3" ref="H12:H35">F12/F$12*100</f>
        <v>100</v>
      </c>
      <c r="I12" s="49"/>
      <c r="J12" s="48">
        <f>J13+J30+J31+J33+J35+J37+J32</f>
        <v>182629.32011099998</v>
      </c>
      <c r="K12" s="49">
        <f aca="true" t="shared" si="4" ref="K12:K35">J12/$J$10*100</f>
        <v>29.191873000733672</v>
      </c>
      <c r="L12" s="49">
        <f aca="true" t="shared" si="5" ref="L12:L35">J12/J$12*100</f>
        <v>100</v>
      </c>
      <c r="M12" s="49"/>
      <c r="N12" s="49">
        <f aca="true" t="shared" si="6" ref="N12:N35">J12-B12</f>
        <v>7216.0766487999645</v>
      </c>
      <c r="O12" s="50">
        <f aca="true" t="shared" si="7" ref="O12:O28">J12/B12-1</f>
        <v>0.04113758178329885</v>
      </c>
      <c r="P12" s="50"/>
    </row>
    <row r="13" spans="1:16" s="55" customFormat="1" ht="24.75" customHeight="1">
      <c r="A13" s="51" t="s">
        <v>14</v>
      </c>
      <c r="B13" s="52">
        <f>B14+B27+B28</f>
        <v>169215.009726</v>
      </c>
      <c r="C13" s="53">
        <f t="shared" si="0"/>
        <v>28.802554846978722</v>
      </c>
      <c r="D13" s="53">
        <f t="shared" si="1"/>
        <v>96.46649613571755</v>
      </c>
      <c r="E13" s="53"/>
      <c r="F13" s="52">
        <f>'[1]prog 2013'!S22</f>
        <v>192284.058</v>
      </c>
      <c r="G13" s="53">
        <f t="shared" si="2"/>
        <v>30.73510758179525</v>
      </c>
      <c r="H13" s="53">
        <f t="shared" si="3"/>
        <v>93.35790534567553</v>
      </c>
      <c r="I13" s="53"/>
      <c r="J13" s="52">
        <f>J14+J27+J28</f>
        <v>175514.167731</v>
      </c>
      <c r="K13" s="53">
        <f t="shared" si="4"/>
        <v>28.05457136410935</v>
      </c>
      <c r="L13" s="53">
        <f t="shared" si="5"/>
        <v>96.10404705242537</v>
      </c>
      <c r="M13" s="53"/>
      <c r="N13" s="53">
        <f t="shared" si="6"/>
        <v>6299.158005000005</v>
      </c>
      <c r="O13" s="54">
        <f t="shared" si="7"/>
        <v>0.037225763927206446</v>
      </c>
      <c r="P13" s="54"/>
    </row>
    <row r="14" spans="1:16" s="55" customFormat="1" ht="25.5" customHeight="1">
      <c r="A14" s="56" t="s">
        <v>15</v>
      </c>
      <c r="B14" s="52">
        <f>B15+B19+B20+B25+B26</f>
        <v>104994.14906099999</v>
      </c>
      <c r="C14" s="53">
        <f t="shared" si="0"/>
        <v>17.871344521021275</v>
      </c>
      <c r="D14" s="53">
        <f t="shared" si="1"/>
        <v>59.85531479191039</v>
      </c>
      <c r="E14" s="53"/>
      <c r="F14" s="52">
        <f>'[1]prog 2013'!S24</f>
        <v>120569.80000000002</v>
      </c>
      <c r="G14" s="53">
        <f t="shared" si="2"/>
        <v>19.272142540883642</v>
      </c>
      <c r="H14" s="53">
        <f t="shared" si="3"/>
        <v>58.539143041941784</v>
      </c>
      <c r="I14" s="53"/>
      <c r="J14" s="52">
        <f>J15+J19+J20+J25+J26</f>
        <v>110092.413876</v>
      </c>
      <c r="K14" s="53">
        <f t="shared" si="4"/>
        <v>17.597414053006872</v>
      </c>
      <c r="L14" s="53">
        <f t="shared" si="5"/>
        <v>60.28189439082789</v>
      </c>
      <c r="M14" s="53"/>
      <c r="N14" s="53">
        <f t="shared" si="6"/>
        <v>5098.264815000017</v>
      </c>
      <c r="O14" s="54">
        <f t="shared" si="7"/>
        <v>0.04855760878673343</v>
      </c>
      <c r="P14" s="54"/>
    </row>
    <row r="15" spans="1:16" s="55" customFormat="1" ht="40.5" customHeight="1">
      <c r="A15" s="57" t="s">
        <v>16</v>
      </c>
      <c r="B15" s="52">
        <f>B16+B17+B18</f>
        <v>30784.80705</v>
      </c>
      <c r="C15" s="53">
        <f t="shared" si="0"/>
        <v>5.2399671574468085</v>
      </c>
      <c r="D15" s="53">
        <f t="shared" si="1"/>
        <v>17.549876190866883</v>
      </c>
      <c r="E15" s="53"/>
      <c r="F15" s="58">
        <f>'[1]prog 2013'!S26</f>
        <v>34920.899999999994</v>
      </c>
      <c r="G15" s="53">
        <f t="shared" si="2"/>
        <v>5.5818336138564</v>
      </c>
      <c r="H15" s="53">
        <f t="shared" si="3"/>
        <v>16.954822519846132</v>
      </c>
      <c r="I15" s="53"/>
      <c r="J15" s="52">
        <f>J16+J17+J18</f>
        <v>32708.389822</v>
      </c>
      <c r="K15" s="53">
        <f t="shared" si="4"/>
        <v>5.228181111127095</v>
      </c>
      <c r="L15" s="53">
        <f t="shared" si="5"/>
        <v>17.9097144982636</v>
      </c>
      <c r="M15" s="53"/>
      <c r="N15" s="53">
        <f t="shared" si="6"/>
        <v>1923.5827720000016</v>
      </c>
      <c r="O15" s="54">
        <f t="shared" si="7"/>
        <v>0.062484808460087526</v>
      </c>
      <c r="P15" s="54"/>
    </row>
    <row r="16" spans="1:16" ht="25.5" customHeight="1">
      <c r="A16" s="59" t="s">
        <v>17</v>
      </c>
      <c r="B16" s="60">
        <v>10704.937453</v>
      </c>
      <c r="C16" s="60">
        <f t="shared" si="0"/>
        <v>1.822117013276596</v>
      </c>
      <c r="D16" s="60">
        <f t="shared" si="1"/>
        <v>6.102696262672333</v>
      </c>
      <c r="E16" s="60"/>
      <c r="F16" s="44">
        <f>'[1]prog 2013'!S28</f>
        <v>10805</v>
      </c>
      <c r="G16" s="60">
        <f t="shared" si="2"/>
        <v>1.7270950118043467</v>
      </c>
      <c r="H16" s="60">
        <f t="shared" si="3"/>
        <v>5.246052001149383</v>
      </c>
      <c r="I16" s="60"/>
      <c r="J16" s="60">
        <v>10829.166342</v>
      </c>
      <c r="K16" s="60">
        <f t="shared" si="4"/>
        <v>1.730957813166842</v>
      </c>
      <c r="L16" s="60">
        <f t="shared" si="5"/>
        <v>5.929588050493841</v>
      </c>
      <c r="M16" s="60"/>
      <c r="N16" s="60">
        <f t="shared" si="6"/>
        <v>124.22888899999998</v>
      </c>
      <c r="O16" s="61">
        <f t="shared" si="7"/>
        <v>0.011604821564388024</v>
      </c>
      <c r="P16" s="61"/>
    </row>
    <row r="17" spans="1:16" ht="18" customHeight="1">
      <c r="A17" s="59" t="s">
        <v>18</v>
      </c>
      <c r="B17" s="60">
        <v>19170.848669</v>
      </c>
      <c r="C17" s="60">
        <f t="shared" si="0"/>
        <v>3.263123177702128</v>
      </c>
      <c r="D17" s="60">
        <f t="shared" si="1"/>
        <v>10.928963110548233</v>
      </c>
      <c r="E17" s="60"/>
      <c r="F17" s="44">
        <f>'[1]prog 2013'!S30</f>
        <v>22838.1</v>
      </c>
      <c r="G17" s="60">
        <f t="shared" si="2"/>
        <v>3.650492234066529</v>
      </c>
      <c r="H17" s="60">
        <f t="shared" si="3"/>
        <v>11.088372069176282</v>
      </c>
      <c r="I17" s="60"/>
      <c r="J17" s="60">
        <v>20682.614763</v>
      </c>
      <c r="K17" s="60">
        <f t="shared" si="4"/>
        <v>3.305954723576885</v>
      </c>
      <c r="L17" s="60">
        <f t="shared" si="5"/>
        <v>11.324914723675995</v>
      </c>
      <c r="M17" s="60"/>
      <c r="N17" s="60">
        <f t="shared" si="6"/>
        <v>1511.7660940000023</v>
      </c>
      <c r="O17" s="61">
        <f t="shared" si="7"/>
        <v>0.07885754668986489</v>
      </c>
      <c r="P17" s="61"/>
    </row>
    <row r="18" spans="1:16" ht="30" customHeight="1">
      <c r="A18" s="62" t="s">
        <v>19</v>
      </c>
      <c r="B18" s="60">
        <v>909.020928</v>
      </c>
      <c r="C18" s="60">
        <f t="shared" si="0"/>
        <v>0.15472696646808512</v>
      </c>
      <c r="D18" s="60">
        <f t="shared" si="1"/>
        <v>0.5182168176463174</v>
      </c>
      <c r="E18" s="60"/>
      <c r="F18" s="63">
        <f>'[1]prog 2013'!S33</f>
        <v>1277.8</v>
      </c>
      <c r="G18" s="60">
        <f t="shared" si="2"/>
        <v>0.20424636798552467</v>
      </c>
      <c r="H18" s="60">
        <f t="shared" si="3"/>
        <v>0.6203984495204704</v>
      </c>
      <c r="I18" s="60"/>
      <c r="J18" s="60">
        <v>1196.608717</v>
      </c>
      <c r="K18" s="60">
        <f t="shared" si="4"/>
        <v>0.19126857438336875</v>
      </c>
      <c r="L18" s="60">
        <f t="shared" si="5"/>
        <v>0.6552117240937628</v>
      </c>
      <c r="M18" s="60"/>
      <c r="N18" s="60">
        <f t="shared" si="6"/>
        <v>287.58778900000004</v>
      </c>
      <c r="O18" s="61">
        <f t="shared" si="7"/>
        <v>0.31637092188046956</v>
      </c>
      <c r="P18" s="61"/>
    </row>
    <row r="19" spans="1:16" ht="24" customHeight="1">
      <c r="A19" s="57" t="s">
        <v>20</v>
      </c>
      <c r="B19" s="53">
        <v>3890.160422</v>
      </c>
      <c r="C19" s="53">
        <f t="shared" si="0"/>
        <v>0.6621549654468085</v>
      </c>
      <c r="D19" s="53">
        <f t="shared" si="1"/>
        <v>2.217711927114725</v>
      </c>
      <c r="E19" s="53"/>
      <c r="F19" s="58">
        <f>'[1]prog 2013'!S35</f>
        <v>4452.84</v>
      </c>
      <c r="G19" s="60">
        <f t="shared" si="2"/>
        <v>0.7117517586638471</v>
      </c>
      <c r="H19" s="53">
        <f t="shared" si="3"/>
        <v>2.1619463389910245</v>
      </c>
      <c r="I19" s="53"/>
      <c r="J19" s="53">
        <v>4172.485946999999</v>
      </c>
      <c r="K19" s="53">
        <f t="shared" si="4"/>
        <v>0.6669393489946723</v>
      </c>
      <c r="L19" s="53">
        <f t="shared" si="5"/>
        <v>2.284674741418306</v>
      </c>
      <c r="M19" s="53"/>
      <c r="N19" s="53">
        <f t="shared" si="6"/>
        <v>282.3255249999993</v>
      </c>
      <c r="O19" s="54">
        <f t="shared" si="7"/>
        <v>0.07257426285131219</v>
      </c>
      <c r="P19" s="54"/>
    </row>
    <row r="20" spans="1:16" ht="23.25" customHeight="1">
      <c r="A20" s="64" t="s">
        <v>21</v>
      </c>
      <c r="B20" s="52">
        <f>B21+B22+B23+B24</f>
        <v>69308.618395</v>
      </c>
      <c r="C20" s="60">
        <f t="shared" si="0"/>
        <v>11.797211641702127</v>
      </c>
      <c r="D20" s="53">
        <f t="shared" si="1"/>
        <v>39.51162239921491</v>
      </c>
      <c r="E20" s="53"/>
      <c r="F20" s="65">
        <f>'[1]prog 2013'!S37</f>
        <v>80214.16</v>
      </c>
      <c r="G20" s="60">
        <f t="shared" si="2"/>
        <v>12.821608108475314</v>
      </c>
      <c r="H20" s="53">
        <f t="shared" si="3"/>
        <v>38.945641331653576</v>
      </c>
      <c r="I20" s="53"/>
      <c r="J20" s="52">
        <f>J21+J22+J23+J24</f>
        <v>72277.14238800002</v>
      </c>
      <c r="K20" s="53">
        <f t="shared" si="4"/>
        <v>11.552937721960884</v>
      </c>
      <c r="L20" s="53">
        <f t="shared" si="5"/>
        <v>39.5758700432498</v>
      </c>
      <c r="M20" s="53"/>
      <c r="N20" s="53">
        <f t="shared" si="6"/>
        <v>2968.5239930000243</v>
      </c>
      <c r="O20" s="54">
        <f t="shared" si="7"/>
        <v>0.042830517499021115</v>
      </c>
      <c r="P20" s="54"/>
    </row>
    <row r="21" spans="1:16" ht="20.25" customHeight="1">
      <c r="A21" s="59" t="s">
        <v>22</v>
      </c>
      <c r="B21" s="44">
        <v>45504.460678</v>
      </c>
      <c r="C21" s="60">
        <f t="shared" si="0"/>
        <v>7.745440115404256</v>
      </c>
      <c r="D21" s="60">
        <f t="shared" si="1"/>
        <v>25.941291421252245</v>
      </c>
      <c r="E21" s="60"/>
      <c r="F21" s="44">
        <f>'[1]prog 2013'!S40</f>
        <v>52810</v>
      </c>
      <c r="G21" s="60">
        <f t="shared" si="2"/>
        <v>8.44126678143337</v>
      </c>
      <c r="H21" s="60">
        <f t="shared" si="3"/>
        <v>25.640352261054964</v>
      </c>
      <c r="I21" s="60"/>
      <c r="J21" s="60">
        <v>47311.408</v>
      </c>
      <c r="K21" s="60">
        <f t="shared" si="4"/>
        <v>7.5623597184859115</v>
      </c>
      <c r="L21" s="60">
        <f t="shared" si="5"/>
        <v>25.905702310693968</v>
      </c>
      <c r="M21" s="60"/>
      <c r="N21" s="60">
        <f t="shared" si="6"/>
        <v>1806.947322</v>
      </c>
      <c r="O21" s="61">
        <f t="shared" si="7"/>
        <v>0.03970923498657353</v>
      </c>
      <c r="P21" s="61"/>
    </row>
    <row r="22" spans="1:16" ht="18" customHeight="1">
      <c r="A22" s="59" t="s">
        <v>23</v>
      </c>
      <c r="B22" s="44">
        <v>18805.724234</v>
      </c>
      <c r="C22" s="60">
        <f t="shared" si="0"/>
        <v>3.2009743377021276</v>
      </c>
      <c r="D22" s="60">
        <f t="shared" si="1"/>
        <v>10.720812102224462</v>
      </c>
      <c r="E22" s="60"/>
      <c r="F22" s="44">
        <f>'[1]prog 2013'!S42</f>
        <v>20942.120000000003</v>
      </c>
      <c r="G22" s="60">
        <f t="shared" si="2"/>
        <v>3.3474346125504906</v>
      </c>
      <c r="H22" s="60">
        <f t="shared" si="3"/>
        <v>10.16783438540588</v>
      </c>
      <c r="I22" s="60"/>
      <c r="J22" s="60">
        <v>19449.003824</v>
      </c>
      <c r="K22" s="60">
        <f t="shared" si="4"/>
        <v>3.108771632484411</v>
      </c>
      <c r="L22" s="60">
        <f t="shared" si="5"/>
        <v>10.649442166339512</v>
      </c>
      <c r="M22" s="60"/>
      <c r="N22" s="60">
        <f t="shared" si="6"/>
        <v>643.2795899999983</v>
      </c>
      <c r="O22" s="61">
        <f t="shared" si="7"/>
        <v>0.034206584229123926</v>
      </c>
      <c r="P22" s="61"/>
    </row>
    <row r="23" spans="1:16" s="68" customFormat="1" ht="23.25" customHeight="1">
      <c r="A23" s="66" t="s">
        <v>24</v>
      </c>
      <c r="B23" s="44">
        <v>1969.8967850000001</v>
      </c>
      <c r="C23" s="60">
        <f t="shared" si="0"/>
        <v>0.33530158042553193</v>
      </c>
      <c r="D23" s="60">
        <f t="shared" si="1"/>
        <v>1.1230034552234338</v>
      </c>
      <c r="E23" s="60"/>
      <c r="F23" s="67">
        <f>'[1]prog 2013'!S44</f>
        <v>1622.94</v>
      </c>
      <c r="G23" s="60">
        <f t="shared" si="2"/>
        <v>0.2594143061969224</v>
      </c>
      <c r="H23" s="60">
        <f t="shared" si="3"/>
        <v>0.7879710906751856</v>
      </c>
      <c r="I23" s="60"/>
      <c r="J23" s="60">
        <v>1438.693215</v>
      </c>
      <c r="K23" s="60">
        <f t="shared" si="4"/>
        <v>0.22996389404379997</v>
      </c>
      <c r="L23" s="60">
        <f t="shared" si="5"/>
        <v>0.7877668350983178</v>
      </c>
      <c r="M23" s="60"/>
      <c r="N23" s="60">
        <f t="shared" si="6"/>
        <v>-531.2035700000001</v>
      </c>
      <c r="O23" s="61">
        <f t="shared" si="7"/>
        <v>-0.26966061067001545</v>
      </c>
      <c r="P23" s="61"/>
    </row>
    <row r="24" spans="1:16" ht="42.75" customHeight="1">
      <c r="A24" s="66" t="s">
        <v>25</v>
      </c>
      <c r="B24" s="44">
        <v>3028.5366980000003</v>
      </c>
      <c r="C24" s="60">
        <f t="shared" si="0"/>
        <v>0.5154956081702128</v>
      </c>
      <c r="D24" s="60">
        <f t="shared" si="1"/>
        <v>1.7265154205147701</v>
      </c>
      <c r="E24" s="60"/>
      <c r="F24" s="67">
        <f>'[1]prog 2013'!S48</f>
        <v>4839.1</v>
      </c>
      <c r="G24" s="60">
        <f t="shared" si="2"/>
        <v>0.7734924082945317</v>
      </c>
      <c r="H24" s="60">
        <f t="shared" si="3"/>
        <v>2.3494835945175367</v>
      </c>
      <c r="I24" s="60"/>
      <c r="J24" s="60">
        <v>4078.037349</v>
      </c>
      <c r="K24" s="60">
        <f t="shared" si="4"/>
        <v>0.6518424769467581</v>
      </c>
      <c r="L24" s="60">
        <f t="shared" si="5"/>
        <v>2.2329587311179915</v>
      </c>
      <c r="M24" s="60"/>
      <c r="N24" s="60">
        <f t="shared" si="6"/>
        <v>1049.5006509999998</v>
      </c>
      <c r="O24" s="61">
        <f t="shared" si="7"/>
        <v>0.3465372077852231</v>
      </c>
      <c r="P24" s="61"/>
    </row>
    <row r="25" spans="1:16" s="55" customFormat="1" ht="35.25" customHeight="1">
      <c r="A25" s="64" t="s">
        <v>26</v>
      </c>
      <c r="B25" s="69">
        <v>674.833614</v>
      </c>
      <c r="C25" s="53">
        <f t="shared" si="0"/>
        <v>0.114865296</v>
      </c>
      <c r="D25" s="53">
        <f t="shared" si="1"/>
        <v>0.3847107554028101</v>
      </c>
      <c r="E25" s="53"/>
      <c r="F25" s="65">
        <f>'[1]prog 2013'!S51</f>
        <v>591.8</v>
      </c>
      <c r="G25" s="53">
        <f t="shared" si="2"/>
        <v>0.09459461619489239</v>
      </c>
      <c r="H25" s="53">
        <f t="shared" si="3"/>
        <v>0.28733119613884356</v>
      </c>
      <c r="I25" s="53"/>
      <c r="J25" s="53">
        <v>577.791436</v>
      </c>
      <c r="K25" s="53">
        <f t="shared" si="4"/>
        <v>0.09235545645338922</v>
      </c>
      <c r="L25" s="53">
        <f t="shared" si="5"/>
        <v>0.3163738635443778</v>
      </c>
      <c r="M25" s="53"/>
      <c r="N25" s="53">
        <f t="shared" si="6"/>
        <v>-97.04217800000004</v>
      </c>
      <c r="O25" s="54">
        <f t="shared" si="7"/>
        <v>-0.14380163641344645</v>
      </c>
      <c r="P25" s="54"/>
    </row>
    <row r="26" spans="1:16" s="55" customFormat="1" ht="17.25" customHeight="1">
      <c r="A26" s="70" t="s">
        <v>27</v>
      </c>
      <c r="B26" s="69">
        <v>335.72958</v>
      </c>
      <c r="C26" s="53">
        <f t="shared" si="0"/>
        <v>0.05714546042553192</v>
      </c>
      <c r="D26" s="53">
        <f t="shared" si="1"/>
        <v>0.19139351931107</v>
      </c>
      <c r="E26" s="53"/>
      <c r="F26" s="53">
        <f>'[1]prog 2013'!S53</f>
        <v>390.1</v>
      </c>
      <c r="G26" s="53">
        <f t="shared" si="2"/>
        <v>0.06235444369318609</v>
      </c>
      <c r="H26" s="53">
        <f t="shared" si="3"/>
        <v>0.18940165531220496</v>
      </c>
      <c r="I26" s="53"/>
      <c r="J26" s="53">
        <v>356.604283</v>
      </c>
      <c r="K26" s="53">
        <f t="shared" si="4"/>
        <v>0.0570004144708344</v>
      </c>
      <c r="L26" s="53">
        <f t="shared" si="5"/>
        <v>0.19526124435181605</v>
      </c>
      <c r="M26" s="53"/>
      <c r="N26" s="53">
        <f t="shared" si="6"/>
        <v>20.87470300000001</v>
      </c>
      <c r="O26" s="54">
        <f t="shared" si="7"/>
        <v>0.06217713375151512</v>
      </c>
      <c r="P26" s="54"/>
    </row>
    <row r="27" spans="1:16" s="55" customFormat="1" ht="18" customHeight="1">
      <c r="A27" s="71" t="s">
        <v>28</v>
      </c>
      <c r="B27" s="69">
        <v>47098.73816</v>
      </c>
      <c r="C27" s="53">
        <f t="shared" si="0"/>
        <v>8.01680649531915</v>
      </c>
      <c r="D27" s="53">
        <f t="shared" si="1"/>
        <v>26.850160928783783</v>
      </c>
      <c r="E27" s="53"/>
      <c r="F27" s="72">
        <f>'[1]prog 2013'!S55</f>
        <v>54325.2</v>
      </c>
      <c r="G27" s="53">
        <f t="shared" si="2"/>
        <v>8.683459688595418</v>
      </c>
      <c r="H27" s="53">
        <f t="shared" si="3"/>
        <v>26.376013343159695</v>
      </c>
      <c r="I27" s="53"/>
      <c r="J27" s="53">
        <v>49477.043932</v>
      </c>
      <c r="K27" s="53">
        <f t="shared" si="4"/>
        <v>7.908519738434218</v>
      </c>
      <c r="L27" s="53">
        <f t="shared" si="5"/>
        <v>27.09151186782518</v>
      </c>
      <c r="M27" s="53"/>
      <c r="N27" s="53">
        <f t="shared" si="6"/>
        <v>2378.3057719999997</v>
      </c>
      <c r="O27" s="54">
        <f t="shared" si="7"/>
        <v>0.05049616751770736</v>
      </c>
      <c r="P27" s="54"/>
    </row>
    <row r="28" spans="1:16" s="55" customFormat="1" ht="18.75" customHeight="1">
      <c r="A28" s="73" t="s">
        <v>29</v>
      </c>
      <c r="B28" s="69">
        <v>17122.122504999996</v>
      </c>
      <c r="C28" s="53">
        <f t="shared" si="0"/>
        <v>2.9144038306382973</v>
      </c>
      <c r="D28" s="53">
        <f t="shared" si="1"/>
        <v>9.761020415023374</v>
      </c>
      <c r="E28" s="53"/>
      <c r="F28" s="53">
        <f>'[1]prog 2013'!S57</f>
        <v>17389.057999999997</v>
      </c>
      <c r="G28" s="53">
        <f t="shared" si="2"/>
        <v>2.779505352316193</v>
      </c>
      <c r="H28" s="53">
        <f t="shared" si="3"/>
        <v>8.442748960574056</v>
      </c>
      <c r="I28" s="53"/>
      <c r="J28" s="53">
        <v>15944.709922999999</v>
      </c>
      <c r="K28" s="53">
        <f t="shared" si="4"/>
        <v>2.5486375726682615</v>
      </c>
      <c r="L28" s="53">
        <f t="shared" si="5"/>
        <v>8.73064079377232</v>
      </c>
      <c r="M28" s="53"/>
      <c r="N28" s="53">
        <f t="shared" si="6"/>
        <v>-1177.4125819999972</v>
      </c>
      <c r="O28" s="54">
        <f t="shared" si="7"/>
        <v>-0.06876557399096805</v>
      </c>
      <c r="P28" s="54"/>
    </row>
    <row r="29" spans="1:16" s="55" customFormat="1" ht="19.5" customHeight="1" hidden="1">
      <c r="A29" s="74" t="s">
        <v>30</v>
      </c>
      <c r="B29" s="69">
        <v>0</v>
      </c>
      <c r="C29" s="53">
        <f t="shared" si="0"/>
        <v>0</v>
      </c>
      <c r="D29" s="53">
        <f t="shared" si="1"/>
        <v>0</v>
      </c>
      <c r="E29" s="53"/>
      <c r="F29" s="75">
        <f>'[1]prog 2013'!S59</f>
        <v>0</v>
      </c>
      <c r="G29" s="53">
        <f t="shared" si="2"/>
        <v>0</v>
      </c>
      <c r="H29" s="53">
        <f t="shared" si="3"/>
        <v>0</v>
      </c>
      <c r="I29" s="53"/>
      <c r="J29" s="53"/>
      <c r="K29" s="53">
        <f t="shared" si="4"/>
        <v>0</v>
      </c>
      <c r="L29" s="53">
        <f t="shared" si="5"/>
        <v>0</v>
      </c>
      <c r="M29" s="53"/>
      <c r="N29" s="53">
        <f t="shared" si="6"/>
        <v>0</v>
      </c>
      <c r="O29" s="54"/>
      <c r="P29" s="54"/>
    </row>
    <row r="30" spans="1:16" s="55" customFormat="1" ht="19.5" customHeight="1">
      <c r="A30" s="76" t="s">
        <v>31</v>
      </c>
      <c r="B30" s="69">
        <v>614.7060621999999</v>
      </c>
      <c r="C30" s="53">
        <f t="shared" si="0"/>
        <v>0.10463081909787232</v>
      </c>
      <c r="D30" s="53">
        <f t="shared" si="1"/>
        <v>0.35043309733478795</v>
      </c>
      <c r="E30" s="53"/>
      <c r="F30" s="52">
        <f>'[1]prog 2013'!S61</f>
        <v>607.1</v>
      </c>
      <c r="G30" s="53">
        <f t="shared" si="2"/>
        <v>0.0970402019126718</v>
      </c>
      <c r="H30" s="53">
        <f t="shared" si="3"/>
        <v>0.2947596640349644</v>
      </c>
      <c r="I30" s="53"/>
      <c r="J30" s="53">
        <v>602.193993</v>
      </c>
      <c r="K30" s="53">
        <f t="shared" si="4"/>
        <v>0.0962560149420492</v>
      </c>
      <c r="L30" s="53">
        <f t="shared" si="5"/>
        <v>0.3297356594406602</v>
      </c>
      <c r="M30" s="53"/>
      <c r="N30" s="53">
        <f t="shared" si="6"/>
        <v>-12.512069199999928</v>
      </c>
      <c r="O30" s="54">
        <f>J30/B30-1</f>
        <v>-0.020354556379710842</v>
      </c>
      <c r="P30" s="54"/>
    </row>
    <row r="31" spans="1:16" s="55" customFormat="1" ht="18" customHeight="1">
      <c r="A31" s="76" t="s">
        <v>32</v>
      </c>
      <c r="B31" s="69">
        <v>334.6840000000001</v>
      </c>
      <c r="C31" s="53">
        <f t="shared" si="0"/>
        <v>0.056967489361702144</v>
      </c>
      <c r="D31" s="53">
        <f t="shared" si="1"/>
        <v>0.19079745257211522</v>
      </c>
      <c r="E31" s="53"/>
      <c r="F31" s="52">
        <f>'[1]prog 2013'!S63</f>
        <v>631.9</v>
      </c>
      <c r="G31" s="53">
        <f t="shared" si="2"/>
        <v>0.10100428856632733</v>
      </c>
      <c r="H31" s="53">
        <f t="shared" si="3"/>
        <v>0.3068005793175655</v>
      </c>
      <c r="I31" s="53"/>
      <c r="J31" s="53">
        <v>165.19300000000004</v>
      </c>
      <c r="K31" s="53">
        <f t="shared" si="4"/>
        <v>0.026404813168440126</v>
      </c>
      <c r="L31" s="53">
        <f t="shared" si="5"/>
        <v>0.09045261730131703</v>
      </c>
      <c r="M31" s="53"/>
      <c r="N31" s="53">
        <f t="shared" si="6"/>
        <v>-169.49100000000004</v>
      </c>
      <c r="O31" s="54">
        <f>J31/B31-1</f>
        <v>-0.5064209821802058</v>
      </c>
      <c r="P31" s="54"/>
    </row>
    <row r="32" spans="1:16" s="55" customFormat="1" ht="30" customHeight="1">
      <c r="A32" s="77" t="s">
        <v>33</v>
      </c>
      <c r="B32" s="69">
        <v>5466.827097</v>
      </c>
      <c r="C32" s="53">
        <f t="shared" si="0"/>
        <v>0.9305237611914895</v>
      </c>
      <c r="D32" s="53">
        <f t="shared" si="1"/>
        <v>3.116541823809359</v>
      </c>
      <c r="E32" s="53"/>
      <c r="F32" s="78">
        <f>'[1]prog 2013'!S64</f>
        <v>12441.351</v>
      </c>
      <c r="G32" s="53">
        <f t="shared" si="2"/>
        <v>1.988652961796115</v>
      </c>
      <c r="H32" s="53">
        <f t="shared" si="3"/>
        <v>6.040534410971947</v>
      </c>
      <c r="I32" s="53"/>
      <c r="J32" s="53">
        <v>6773.429543</v>
      </c>
      <c r="K32" s="53">
        <f t="shared" si="4"/>
        <v>1.08267990527751</v>
      </c>
      <c r="L32" s="53">
        <f t="shared" si="5"/>
        <v>3.7088401461951395</v>
      </c>
      <c r="M32" s="53"/>
      <c r="N32" s="53">
        <f t="shared" si="6"/>
        <v>1306.6024459999999</v>
      </c>
      <c r="O32" s="54">
        <f>J32/B32-1</f>
        <v>0.2390056284598825</v>
      </c>
      <c r="P32" s="54"/>
    </row>
    <row r="33" spans="1:16" s="55" customFormat="1" ht="17.25" customHeight="1">
      <c r="A33" s="76" t="s">
        <v>34</v>
      </c>
      <c r="B33" s="69">
        <v>0</v>
      </c>
      <c r="C33" s="53">
        <f t="shared" si="0"/>
        <v>0</v>
      </c>
      <c r="D33" s="53">
        <f t="shared" si="1"/>
        <v>0</v>
      </c>
      <c r="E33" s="53"/>
      <c r="F33" s="52">
        <f>'[1]prog 2013'!S65</f>
        <v>0</v>
      </c>
      <c r="G33" s="53">
        <f t="shared" si="2"/>
        <v>0</v>
      </c>
      <c r="H33" s="53">
        <f t="shared" si="3"/>
        <v>0</v>
      </c>
      <c r="I33" s="53"/>
      <c r="J33" s="53">
        <v>0</v>
      </c>
      <c r="K33" s="53">
        <f t="shared" si="4"/>
        <v>0</v>
      </c>
      <c r="L33" s="53">
        <f t="shared" si="5"/>
        <v>0</v>
      </c>
      <c r="M33" s="53"/>
      <c r="N33" s="53">
        <f t="shared" si="6"/>
        <v>0</v>
      </c>
      <c r="O33" s="54"/>
      <c r="P33" s="54"/>
    </row>
    <row r="34" spans="1:16" ht="15" customHeight="1">
      <c r="A34" s="79"/>
      <c r="B34" s="69"/>
      <c r="C34" s="60">
        <f t="shared" si="0"/>
        <v>0</v>
      </c>
      <c r="D34" s="60">
        <f t="shared" si="1"/>
        <v>0</v>
      </c>
      <c r="E34" s="60"/>
      <c r="F34" s="63">
        <f>'[1]prog 2013'!S66</f>
        <v>0</v>
      </c>
      <c r="G34" s="60">
        <f t="shared" si="2"/>
        <v>0</v>
      </c>
      <c r="H34" s="60">
        <f t="shared" si="3"/>
        <v>0</v>
      </c>
      <c r="I34" s="60"/>
      <c r="J34" s="60"/>
      <c r="K34" s="60">
        <f t="shared" si="4"/>
        <v>0</v>
      </c>
      <c r="L34" s="60">
        <f t="shared" si="5"/>
        <v>0</v>
      </c>
      <c r="M34" s="60"/>
      <c r="N34" s="60">
        <f t="shared" si="6"/>
        <v>0</v>
      </c>
      <c r="O34" s="54"/>
      <c r="P34" s="54"/>
    </row>
    <row r="35" spans="1:16" ht="14.25" customHeight="1">
      <c r="A35" s="76" t="s">
        <v>35</v>
      </c>
      <c r="B35" s="69">
        <v>-217.983423</v>
      </c>
      <c r="C35" s="80">
        <f t="shared" si="0"/>
        <v>-0.03710356136170213</v>
      </c>
      <c r="D35" s="80">
        <f t="shared" si="1"/>
        <v>-0.12426850943382362</v>
      </c>
      <c r="E35" s="80"/>
      <c r="F35" s="81">
        <f>'[1]prog 2013'!S68</f>
        <v>0</v>
      </c>
      <c r="G35" s="80">
        <f t="shared" si="2"/>
        <v>0</v>
      </c>
      <c r="H35" s="80">
        <f t="shared" si="3"/>
        <v>0</v>
      </c>
      <c r="I35" s="80"/>
      <c r="J35" s="80">
        <v>-425.664156</v>
      </c>
      <c r="K35" s="80">
        <f t="shared" si="4"/>
        <v>-0.0680390967636749</v>
      </c>
      <c r="L35" s="80">
        <f t="shared" si="5"/>
        <v>-0.23307547536249176</v>
      </c>
      <c r="M35" s="80"/>
      <c r="N35" s="80">
        <f t="shared" si="6"/>
        <v>-207.680733</v>
      </c>
      <c r="O35" s="82"/>
      <c r="P35" s="83"/>
    </row>
    <row r="36" spans="1:16" ht="3.75" customHeight="1">
      <c r="A36" s="51"/>
      <c r="B36" s="52"/>
      <c r="C36" s="52"/>
      <c r="D36" s="52"/>
      <c r="E36" s="52"/>
      <c r="F36" s="52"/>
      <c r="G36" s="53"/>
      <c r="H36" s="53"/>
      <c r="I36" s="53"/>
      <c r="J36" s="72"/>
      <c r="K36" s="53"/>
      <c r="L36" s="53"/>
      <c r="M36" s="53"/>
      <c r="N36" s="53"/>
      <c r="O36" s="84"/>
      <c r="P36" s="84"/>
    </row>
    <row r="37" spans="1:16" ht="12" customHeight="1">
      <c r="A37" s="85"/>
      <c r="B37" s="52"/>
      <c r="C37" s="52"/>
      <c r="D37" s="52"/>
      <c r="E37" s="52"/>
      <c r="F37" s="52"/>
      <c r="G37" s="53"/>
      <c r="H37" s="53"/>
      <c r="I37" s="53"/>
      <c r="J37" s="72"/>
      <c r="K37" s="53"/>
      <c r="L37" s="53"/>
      <c r="M37" s="53"/>
      <c r="N37" s="53"/>
      <c r="O37" s="84"/>
      <c r="P37" s="84"/>
    </row>
    <row r="38" spans="1:16" s="55" customFormat="1" ht="33" customHeight="1">
      <c r="A38" s="47" t="s">
        <v>36</v>
      </c>
      <c r="B38" s="86">
        <f>B39+B52+B56+B59+B60</f>
        <v>186201.657312</v>
      </c>
      <c r="C38" s="49">
        <f aca="true" t="shared" si="8" ref="C38:C61">B38/$B$10*100</f>
        <v>31.69389911693617</v>
      </c>
      <c r="D38" s="49">
        <f aca="true" t="shared" si="9" ref="D38:D61">B38/B$38*100</f>
        <v>100</v>
      </c>
      <c r="E38" s="49"/>
      <c r="F38" s="48">
        <f>'[1]prog 2013'!S69</f>
        <v>221864.43300000002</v>
      </c>
      <c r="G38" s="49">
        <f aca="true" t="shared" si="10" ref="G38:G46">F38/$J$10*100</f>
        <v>35.46329991032853</v>
      </c>
      <c r="H38" s="49">
        <f aca="true" t="shared" si="11" ref="H38:H59">F38/F$38*100</f>
        <v>100</v>
      </c>
      <c r="I38" s="49"/>
      <c r="J38" s="86">
        <f>J39+J52+J56+J59+J60</f>
        <v>192417.3063505</v>
      </c>
      <c r="K38" s="49">
        <f aca="true" t="shared" si="12" ref="K38:K61">J38/$J$10*100</f>
        <v>30.756406291788746</v>
      </c>
      <c r="L38" s="49">
        <f aca="true" t="shared" si="13" ref="L38:L61">J38/J$38*100</f>
        <v>100</v>
      </c>
      <c r="M38" s="49"/>
      <c r="N38" s="49">
        <f aca="true" t="shared" si="14" ref="N38:N61">J38-B38</f>
        <v>6215.649038500007</v>
      </c>
      <c r="O38" s="50">
        <f aca="true" t="shared" si="15" ref="O38:O50">J38/B38-1</f>
        <v>0.03338127666653934</v>
      </c>
      <c r="P38" s="50"/>
    </row>
    <row r="39" spans="1:16" s="55" customFormat="1" ht="19.5" customHeight="1">
      <c r="A39" s="87" t="s">
        <v>37</v>
      </c>
      <c r="B39" s="72">
        <f>B40+B41+B42+B43+B44+B50</f>
        <v>170276.91878566667</v>
      </c>
      <c r="C39" s="53">
        <f t="shared" si="8"/>
        <v>28.98330532521986</v>
      </c>
      <c r="D39" s="53">
        <f t="shared" si="9"/>
        <v>91.44758496985352</v>
      </c>
      <c r="E39" s="53"/>
      <c r="F39" s="53">
        <f>'[1]prog 2013'!S71</f>
        <v>204085.241</v>
      </c>
      <c r="G39" s="53">
        <f t="shared" si="10"/>
        <v>32.62143467968422</v>
      </c>
      <c r="H39" s="53">
        <f t="shared" si="11"/>
        <v>91.98646139014089</v>
      </c>
      <c r="I39" s="53"/>
      <c r="J39" s="72">
        <f>J40+J41+J42+J43+J44+J50</f>
        <v>178991.99984727777</v>
      </c>
      <c r="K39" s="53">
        <f t="shared" si="12"/>
        <v>28.610475713939643</v>
      </c>
      <c r="L39" s="53">
        <f t="shared" si="13"/>
        <v>93.02281756363058</v>
      </c>
      <c r="M39" s="53"/>
      <c r="N39" s="53">
        <f t="shared" si="14"/>
        <v>8715.081061611098</v>
      </c>
      <c r="O39" s="54">
        <f t="shared" si="15"/>
        <v>0.05118181092166152</v>
      </c>
      <c r="P39" s="54"/>
    </row>
    <row r="40" spans="1:16" ht="19.5" customHeight="1">
      <c r="A40" s="88" t="s">
        <v>38</v>
      </c>
      <c r="B40" s="80">
        <v>37082.46366633334</v>
      </c>
      <c r="C40" s="80">
        <f t="shared" si="8"/>
        <v>6.311908709163121</v>
      </c>
      <c r="D40" s="80">
        <f t="shared" si="9"/>
        <v>19.91521676103981</v>
      </c>
      <c r="E40" s="80"/>
      <c r="F40" s="80">
        <f>'[1]prog 2013'!S73</f>
        <v>46151.81799999999</v>
      </c>
      <c r="G40" s="80">
        <f t="shared" si="10"/>
        <v>7.377008297408796</v>
      </c>
      <c r="H40" s="80">
        <f t="shared" si="11"/>
        <v>20.80181008553092</v>
      </c>
      <c r="I40" s="80"/>
      <c r="J40" s="89">
        <v>42109.019825111114</v>
      </c>
      <c r="K40" s="80">
        <f t="shared" si="12"/>
        <v>6.730798527711222</v>
      </c>
      <c r="L40" s="80">
        <f t="shared" si="13"/>
        <v>21.884216458371437</v>
      </c>
      <c r="M40" s="80"/>
      <c r="N40" s="80">
        <f t="shared" si="14"/>
        <v>5026.5561587777775</v>
      </c>
      <c r="O40" s="90">
        <f t="shared" si="15"/>
        <v>0.13555076070475103</v>
      </c>
      <c r="P40" s="91"/>
    </row>
    <row r="41" spans="1:16" ht="17.25" customHeight="1">
      <c r="A41" s="88" t="s">
        <v>39</v>
      </c>
      <c r="B41" s="80">
        <v>30214.693754333333</v>
      </c>
      <c r="C41" s="80">
        <f t="shared" si="8"/>
        <v>5.14292659648227</v>
      </c>
      <c r="D41" s="80">
        <f t="shared" si="9"/>
        <v>16.226866178589113</v>
      </c>
      <c r="E41" s="80"/>
      <c r="F41" s="80">
        <f>'[1]prog 2013'!S75</f>
        <v>39524.84300000001</v>
      </c>
      <c r="G41" s="80">
        <f t="shared" si="10"/>
        <v>6.3177380090374795</v>
      </c>
      <c r="H41" s="80">
        <f t="shared" si="11"/>
        <v>17.814862195600323</v>
      </c>
      <c r="I41" s="80"/>
      <c r="J41" s="89">
        <v>33618.813208111096</v>
      </c>
      <c r="K41" s="80">
        <f t="shared" si="12"/>
        <v>5.373705191532694</v>
      </c>
      <c r="L41" s="80">
        <f t="shared" si="13"/>
        <v>17.471824050416938</v>
      </c>
      <c r="M41" s="80"/>
      <c r="N41" s="80">
        <f t="shared" si="14"/>
        <v>3404.119453777763</v>
      </c>
      <c r="O41" s="90">
        <f t="shared" si="15"/>
        <v>0.11266437056935419</v>
      </c>
      <c r="P41" s="91"/>
    </row>
    <row r="42" spans="1:16" ht="19.5" customHeight="1">
      <c r="A42" s="88" t="s">
        <v>40</v>
      </c>
      <c r="B42" s="80">
        <v>10361.218995</v>
      </c>
      <c r="C42" s="80">
        <f t="shared" si="8"/>
        <v>1.763611743829787</v>
      </c>
      <c r="D42" s="80">
        <f t="shared" si="9"/>
        <v>5.564514916018558</v>
      </c>
      <c r="E42" s="80"/>
      <c r="F42" s="80">
        <f>'[1]prog 2013'!S77</f>
        <v>10773</v>
      </c>
      <c r="G42" s="80">
        <f t="shared" si="10"/>
        <v>1.7219800612835008</v>
      </c>
      <c r="H42" s="80">
        <f t="shared" si="11"/>
        <v>4.855667875346203</v>
      </c>
      <c r="I42" s="80"/>
      <c r="J42" s="89">
        <v>10547.630704</v>
      </c>
      <c r="K42" s="80">
        <f t="shared" si="12"/>
        <v>1.685956536347318</v>
      </c>
      <c r="L42" s="80">
        <f t="shared" si="13"/>
        <v>5.481643467551114</v>
      </c>
      <c r="M42" s="80"/>
      <c r="N42" s="80">
        <f t="shared" si="14"/>
        <v>186.41170899999997</v>
      </c>
      <c r="O42" s="90">
        <f t="shared" si="15"/>
        <v>0.017991291284351396</v>
      </c>
      <c r="P42" s="91"/>
    </row>
    <row r="43" spans="1:16" ht="19.5" customHeight="1">
      <c r="A43" s="88" t="s">
        <v>41</v>
      </c>
      <c r="B43" s="80">
        <v>5415.762917</v>
      </c>
      <c r="C43" s="80">
        <f t="shared" si="8"/>
        <v>0.9218319858723404</v>
      </c>
      <c r="D43" s="80">
        <f t="shared" si="9"/>
        <v>2.908547107035322</v>
      </c>
      <c r="E43" s="80"/>
      <c r="F43" s="80">
        <f>'[1]prog 2013'!S79</f>
        <v>5210.58</v>
      </c>
      <c r="G43" s="80">
        <f t="shared" si="10"/>
        <v>0.8328705901534006</v>
      </c>
      <c r="H43" s="80">
        <f t="shared" si="11"/>
        <v>2.3485422740110846</v>
      </c>
      <c r="I43" s="80"/>
      <c r="J43" s="89">
        <v>4830.264753</v>
      </c>
      <c r="K43" s="80">
        <f t="shared" si="12"/>
        <v>0.7720801629431425</v>
      </c>
      <c r="L43" s="80">
        <f t="shared" si="13"/>
        <v>2.510306814191326</v>
      </c>
      <c r="M43" s="80"/>
      <c r="N43" s="80">
        <f t="shared" si="14"/>
        <v>-585.4981639999996</v>
      </c>
      <c r="O43" s="90">
        <f t="shared" si="15"/>
        <v>-0.10811000647058044</v>
      </c>
      <c r="P43" s="91"/>
    </row>
    <row r="44" spans="1:16" s="55" customFormat="1" ht="19.5" customHeight="1">
      <c r="A44" s="88" t="s">
        <v>42</v>
      </c>
      <c r="B44" s="89">
        <f>B45+B46+B47+B48+B49</f>
        <v>85713.29501899998</v>
      </c>
      <c r="C44" s="80">
        <f t="shared" si="8"/>
        <v>14.589497024510637</v>
      </c>
      <c r="D44" s="80">
        <f t="shared" si="9"/>
        <v>46.03250919264298</v>
      </c>
      <c r="E44" s="80"/>
      <c r="F44" s="80">
        <f>'[1]prog 2013'!S81</f>
        <v>101140.19999999998</v>
      </c>
      <c r="G44" s="80">
        <f t="shared" si="10"/>
        <v>16.166472458389077</v>
      </c>
      <c r="H44" s="80">
        <f t="shared" si="11"/>
        <v>45.586486591115744</v>
      </c>
      <c r="I44" s="80"/>
      <c r="J44" s="89">
        <f>J45+J46+J47+J48+J49</f>
        <v>87144.38216205555</v>
      </c>
      <c r="K44" s="80">
        <f t="shared" si="12"/>
        <v>13.929350091518542</v>
      </c>
      <c r="L44" s="80">
        <f t="shared" si="13"/>
        <v>45.28926415969917</v>
      </c>
      <c r="M44" s="80"/>
      <c r="N44" s="80">
        <f t="shared" si="14"/>
        <v>1431.0871430555708</v>
      </c>
      <c r="O44" s="90">
        <f t="shared" si="15"/>
        <v>0.016696209645637117</v>
      </c>
      <c r="P44" s="90"/>
    </row>
    <row r="45" spans="1:16" ht="31.5" customHeight="1">
      <c r="A45" s="92" t="s">
        <v>43</v>
      </c>
      <c r="B45" s="60">
        <v>880.1401899999946</v>
      </c>
      <c r="C45" s="60">
        <f t="shared" si="8"/>
        <v>0.14981109617021185</v>
      </c>
      <c r="D45" s="60">
        <f t="shared" si="9"/>
        <v>0.47268117948339705</v>
      </c>
      <c r="E45" s="60"/>
      <c r="F45" s="67">
        <f>'[1]prog 2013'!S83</f>
        <v>1543.9000000000015</v>
      </c>
      <c r="G45" s="60">
        <f t="shared" si="10"/>
        <v>0.24678037841043346</v>
      </c>
      <c r="H45" s="60">
        <f t="shared" si="11"/>
        <v>0.695875395223894</v>
      </c>
      <c r="I45" s="60"/>
      <c r="J45" s="93">
        <v>863.9835609999973</v>
      </c>
      <c r="K45" s="60">
        <f t="shared" si="12"/>
        <v>0.13810103641684884</v>
      </c>
      <c r="L45" s="60">
        <f t="shared" si="13"/>
        <v>0.4490155160088344</v>
      </c>
      <c r="M45" s="60"/>
      <c r="N45" s="60">
        <f t="shared" si="14"/>
        <v>-16.156628999997338</v>
      </c>
      <c r="O45" s="61">
        <f t="shared" si="15"/>
        <v>-0.018356881305462758</v>
      </c>
      <c r="P45" s="91"/>
    </row>
    <row r="46" spans="1:16" ht="15.75" customHeight="1">
      <c r="A46" s="94" t="s">
        <v>44</v>
      </c>
      <c r="B46" s="60">
        <v>9618.389934333334</v>
      </c>
      <c r="C46" s="95">
        <f t="shared" si="8"/>
        <v>1.6371727547801422</v>
      </c>
      <c r="D46" s="95">
        <f t="shared" si="9"/>
        <v>5.165576973472763</v>
      </c>
      <c r="E46" s="95"/>
      <c r="F46" s="95">
        <f>'[1]prog 2013'!S85</f>
        <v>11298.1</v>
      </c>
      <c r="G46" s="95">
        <f t="shared" si="10"/>
        <v>1.8059132024865052</v>
      </c>
      <c r="H46" s="95">
        <f t="shared" si="11"/>
        <v>5.092343935992661</v>
      </c>
      <c r="I46" s="95"/>
      <c r="J46" s="96">
        <v>9862.061373055554</v>
      </c>
      <c r="K46" s="95">
        <f t="shared" si="12"/>
        <v>1.5763736236476238</v>
      </c>
      <c r="L46" s="95">
        <f t="shared" si="13"/>
        <v>5.125350499965528</v>
      </c>
      <c r="M46" s="95"/>
      <c r="N46" s="95">
        <f t="shared" si="14"/>
        <v>243.67143872222005</v>
      </c>
      <c r="O46" s="91">
        <f t="shared" si="15"/>
        <v>0.025333911432767087</v>
      </c>
      <c r="P46" s="91"/>
    </row>
    <row r="47" spans="1:16" ht="28.5" customHeight="1">
      <c r="A47" s="92" t="s">
        <v>45</v>
      </c>
      <c r="B47" s="60">
        <v>11349.177106666666</v>
      </c>
      <c r="C47" s="60">
        <f t="shared" si="8"/>
        <v>1.9317748266666668</v>
      </c>
      <c r="D47" s="60">
        <f t="shared" si="9"/>
        <v>6.095099941914026</v>
      </c>
      <c r="E47" s="53"/>
      <c r="F47" s="67">
        <f>'[1]prog 2013'!S86</f>
        <v>16558.4</v>
      </c>
      <c r="G47" s="60"/>
      <c r="H47" s="53">
        <f t="shared" si="11"/>
        <v>7.463296291388895</v>
      </c>
      <c r="I47" s="53"/>
      <c r="J47" s="93">
        <v>11163.699319</v>
      </c>
      <c r="K47" s="95">
        <f t="shared" si="12"/>
        <v>1.784430301446412</v>
      </c>
      <c r="L47" s="60">
        <f t="shared" si="13"/>
        <v>5.801816650870599</v>
      </c>
      <c r="M47" s="60"/>
      <c r="N47" s="60">
        <f t="shared" si="14"/>
        <v>-185.4777876666667</v>
      </c>
      <c r="O47" s="91">
        <f t="shared" si="15"/>
        <v>-0.016342840183339313</v>
      </c>
      <c r="P47" s="91"/>
    </row>
    <row r="48" spans="1:16" ht="17.25" customHeight="1">
      <c r="A48" s="94" t="s">
        <v>46</v>
      </c>
      <c r="B48" s="60">
        <v>61262.58280599999</v>
      </c>
      <c r="C48" s="95">
        <f t="shared" si="8"/>
        <v>10.427673669106381</v>
      </c>
      <c r="D48" s="95">
        <f t="shared" si="9"/>
        <v>32.901201681222545</v>
      </c>
      <c r="E48" s="95"/>
      <c r="F48" s="95">
        <f>'[1]prog 2013'!S87</f>
        <v>68819.40000000001</v>
      </c>
      <c r="G48" s="95">
        <f aca="true" t="shared" si="16" ref="G48:G59">F48/$J$10*100</f>
        <v>11.00024455857178</v>
      </c>
      <c r="H48" s="95">
        <f t="shared" si="11"/>
        <v>31.018671658832314</v>
      </c>
      <c r="I48" s="95"/>
      <c r="J48" s="96">
        <v>62451.783026</v>
      </c>
      <c r="K48" s="95">
        <f t="shared" si="12"/>
        <v>9.982430628643403</v>
      </c>
      <c r="L48" s="95">
        <f t="shared" si="13"/>
        <v>32.45642723645669</v>
      </c>
      <c r="M48" s="95"/>
      <c r="N48" s="95">
        <f t="shared" si="14"/>
        <v>1189.200220000006</v>
      </c>
      <c r="O48" s="91">
        <f t="shared" si="15"/>
        <v>0.01941152601688123</v>
      </c>
      <c r="P48" s="91"/>
    </row>
    <row r="49" spans="1:16" ht="19.5" customHeight="1">
      <c r="A49" s="97" t="s">
        <v>47</v>
      </c>
      <c r="B49" s="60">
        <v>2603.0049820000004</v>
      </c>
      <c r="C49" s="60">
        <f t="shared" si="8"/>
        <v>0.44306467778723413</v>
      </c>
      <c r="D49" s="60">
        <f t="shared" si="9"/>
        <v>1.3979494165502502</v>
      </c>
      <c r="E49" s="60"/>
      <c r="F49" s="60">
        <f>'[1]prog 2013'!S89</f>
        <v>2920.4</v>
      </c>
      <c r="G49" s="60">
        <f t="shared" si="16"/>
        <v>0.4668031719086917</v>
      </c>
      <c r="H49" s="60">
        <f t="shared" si="11"/>
        <v>1.316299309677996</v>
      </c>
      <c r="I49" s="60"/>
      <c r="J49" s="93">
        <v>2802.854883</v>
      </c>
      <c r="K49" s="60">
        <f t="shared" si="12"/>
        <v>0.4480145013642532</v>
      </c>
      <c r="L49" s="60">
        <f t="shared" si="13"/>
        <v>1.4566542563975127</v>
      </c>
      <c r="M49" s="60"/>
      <c r="N49" s="60">
        <f t="shared" si="14"/>
        <v>199.8499009999996</v>
      </c>
      <c r="O49" s="61">
        <f t="shared" si="15"/>
        <v>0.07677661102532585</v>
      </c>
      <c r="P49" s="91"/>
    </row>
    <row r="50" spans="1:16" ht="31.5" customHeight="1">
      <c r="A50" s="98" t="s">
        <v>48</v>
      </c>
      <c r="B50" s="99">
        <v>1489.4844339999997</v>
      </c>
      <c r="C50" s="99">
        <f t="shared" si="8"/>
        <v>0.2535292653617021</v>
      </c>
      <c r="D50" s="80">
        <f t="shared" si="9"/>
        <v>0.7999308145277223</v>
      </c>
      <c r="E50" s="80"/>
      <c r="F50" s="100">
        <f>'[1]prog 2013'!S93</f>
        <v>894.0999999999999</v>
      </c>
      <c r="G50" s="95">
        <f t="shared" si="16"/>
        <v>0.14291491439650775</v>
      </c>
      <c r="H50" s="80">
        <f t="shared" si="11"/>
        <v>0.40299384083793177</v>
      </c>
      <c r="I50" s="80"/>
      <c r="J50" s="89">
        <v>741.8891950000004</v>
      </c>
      <c r="K50" s="80">
        <f t="shared" si="12"/>
        <v>0.11858520388672308</v>
      </c>
      <c r="L50" s="80">
        <f t="shared" si="13"/>
        <v>0.38556261340058645</v>
      </c>
      <c r="M50" s="80"/>
      <c r="N50" s="80">
        <f t="shared" si="14"/>
        <v>-747.5952389999993</v>
      </c>
      <c r="O50" s="91">
        <f t="shared" si="15"/>
        <v>-0.5019154426423496</v>
      </c>
      <c r="P50" s="90"/>
    </row>
    <row r="51" spans="1:16" ht="15" customHeight="1" hidden="1">
      <c r="A51" s="101" t="s">
        <v>49</v>
      </c>
      <c r="B51" s="102">
        <v>16391.095753333335</v>
      </c>
      <c r="C51" s="95">
        <f t="shared" si="8"/>
        <v>2.789973745248227</v>
      </c>
      <c r="D51" s="80">
        <f t="shared" si="9"/>
        <v>8.802873180590638</v>
      </c>
      <c r="E51" s="80"/>
      <c r="F51" s="95">
        <f>'[1]prog 2013'!S91</f>
        <v>390.7</v>
      </c>
      <c r="G51" s="95">
        <f t="shared" si="16"/>
        <v>0.06245034901545194</v>
      </c>
      <c r="H51" s="80">
        <f t="shared" si="11"/>
        <v>0.17609852769866902</v>
      </c>
      <c r="I51" s="80"/>
      <c r="J51" s="96"/>
      <c r="K51" s="95">
        <f t="shared" si="12"/>
        <v>0</v>
      </c>
      <c r="L51" s="80">
        <f t="shared" si="13"/>
        <v>0</v>
      </c>
      <c r="M51" s="80"/>
      <c r="N51" s="80">
        <f t="shared" si="14"/>
        <v>-16391.095753333335</v>
      </c>
      <c r="O51" s="90"/>
      <c r="P51" s="90"/>
    </row>
    <row r="52" spans="1:16" s="55" customFormat="1" ht="19.5" customHeight="1">
      <c r="A52" s="87" t="s">
        <v>50</v>
      </c>
      <c r="B52" s="102">
        <v>16391.095753333335</v>
      </c>
      <c r="C52" s="80">
        <f t="shared" si="8"/>
        <v>2.789973745248227</v>
      </c>
      <c r="D52" s="80">
        <f t="shared" si="9"/>
        <v>8.802873180590638</v>
      </c>
      <c r="E52" s="80"/>
      <c r="F52" s="80">
        <f>'[1]prog 2013'!S95</f>
        <v>17779.191999999995</v>
      </c>
      <c r="G52" s="80">
        <f t="shared" si="16"/>
        <v>2.841865230644307</v>
      </c>
      <c r="H52" s="80">
        <f t="shared" si="11"/>
        <v>8.013538609859108</v>
      </c>
      <c r="I52" s="80"/>
      <c r="J52" s="89">
        <v>14150.581723444444</v>
      </c>
      <c r="K52" s="80">
        <f t="shared" si="12"/>
        <v>2.2618601673938596</v>
      </c>
      <c r="L52" s="80">
        <f t="shared" si="13"/>
        <v>7.354110704402174</v>
      </c>
      <c r="M52" s="80"/>
      <c r="N52" s="80">
        <f t="shared" si="14"/>
        <v>-2240.514029888891</v>
      </c>
      <c r="O52" s="90">
        <f>J52/B52-1</f>
        <v>-0.13669092436564245</v>
      </c>
      <c r="P52" s="90"/>
    </row>
    <row r="53" spans="1:16" ht="26.25" customHeight="1" hidden="1">
      <c r="A53" s="94" t="s">
        <v>51</v>
      </c>
      <c r="B53" s="102">
        <v>206.941687</v>
      </c>
      <c r="C53" s="95">
        <f t="shared" si="8"/>
        <v>0.03522411693617021</v>
      </c>
      <c r="D53" s="95">
        <f t="shared" si="9"/>
        <v>0.11113847749123304</v>
      </c>
      <c r="E53" s="95"/>
      <c r="F53" s="95">
        <f>'[1]prog 2013'!S97</f>
        <v>17693.451999999997</v>
      </c>
      <c r="G53" s="95">
        <f t="shared" si="16"/>
        <v>2.8281603600925163</v>
      </c>
      <c r="H53" s="95">
        <f t="shared" si="11"/>
        <v>7.974893389063399</v>
      </c>
      <c r="I53" s="95"/>
      <c r="J53" s="96" t="e">
        <v>#REF!</v>
      </c>
      <c r="K53" s="95" t="e">
        <f t="shared" si="12"/>
        <v>#REF!</v>
      </c>
      <c r="L53" s="95" t="e">
        <f t="shared" si="13"/>
        <v>#REF!</v>
      </c>
      <c r="M53" s="95"/>
      <c r="N53" s="80" t="e">
        <f t="shared" si="14"/>
        <v>#REF!</v>
      </c>
      <c r="O53" s="90" t="e">
        <f>J53/B53-1</f>
        <v>#REF!</v>
      </c>
      <c r="P53" s="90"/>
    </row>
    <row r="54" spans="1:16" ht="21" customHeight="1" hidden="1">
      <c r="A54" s="94" t="s">
        <v>52</v>
      </c>
      <c r="B54" s="102">
        <v>0</v>
      </c>
      <c r="C54" s="95">
        <f t="shared" si="8"/>
        <v>0</v>
      </c>
      <c r="D54" s="95">
        <f t="shared" si="9"/>
        <v>0</v>
      </c>
      <c r="E54" s="95"/>
      <c r="F54" s="95">
        <f>'[1]prog 2013'!S98</f>
        <v>85.74</v>
      </c>
      <c r="G54" s="95">
        <f t="shared" si="16"/>
        <v>0.013704870551791272</v>
      </c>
      <c r="H54" s="95">
        <f t="shared" si="11"/>
        <v>0.03864522079570996</v>
      </c>
      <c r="I54" s="95"/>
      <c r="J54" s="96" t="e">
        <v>#REF!</v>
      </c>
      <c r="K54" s="95" t="e">
        <f t="shared" si="12"/>
        <v>#REF!</v>
      </c>
      <c r="L54" s="95" t="e">
        <f t="shared" si="13"/>
        <v>#REF!</v>
      </c>
      <c r="M54" s="95"/>
      <c r="N54" s="80" t="e">
        <f t="shared" si="14"/>
        <v>#REF!</v>
      </c>
      <c r="O54" s="90"/>
      <c r="P54" s="90"/>
    </row>
    <row r="55" spans="1:16" ht="24.75" customHeight="1" hidden="1">
      <c r="A55" s="103" t="s">
        <v>53</v>
      </c>
      <c r="B55" s="102">
        <v>0</v>
      </c>
      <c r="C55" s="95">
        <f t="shared" si="8"/>
        <v>0</v>
      </c>
      <c r="D55" s="80">
        <f t="shared" si="9"/>
        <v>0</v>
      </c>
      <c r="E55" s="80"/>
      <c r="F55" s="95">
        <f>'[1]prog 2013'!S99</f>
        <v>0</v>
      </c>
      <c r="G55" s="95">
        <f t="shared" si="16"/>
        <v>0</v>
      </c>
      <c r="H55" s="80">
        <f t="shared" si="11"/>
        <v>0</v>
      </c>
      <c r="I55" s="80"/>
      <c r="J55" s="96"/>
      <c r="K55" s="95">
        <f t="shared" si="12"/>
        <v>0</v>
      </c>
      <c r="L55" s="80">
        <f t="shared" si="13"/>
        <v>0</v>
      </c>
      <c r="M55" s="80"/>
      <c r="N55" s="80">
        <f t="shared" si="14"/>
        <v>0</v>
      </c>
      <c r="O55" s="90"/>
      <c r="P55" s="90"/>
    </row>
    <row r="56" spans="1:16" ht="19.5" customHeight="1">
      <c r="A56" s="87" t="s">
        <v>34</v>
      </c>
      <c r="B56" s="102">
        <v>0</v>
      </c>
      <c r="C56" s="80">
        <f t="shared" si="8"/>
        <v>0</v>
      </c>
      <c r="D56" s="80">
        <f t="shared" si="9"/>
        <v>0</v>
      </c>
      <c r="E56" s="80"/>
      <c r="F56" s="80">
        <f>'Sinteza - Ax 2'!F57+'Sinteza - Ax 2'!F58</f>
        <v>0</v>
      </c>
      <c r="G56" s="80">
        <f t="shared" si="16"/>
        <v>0</v>
      </c>
      <c r="H56" s="80">
        <f t="shared" si="11"/>
        <v>0</v>
      </c>
      <c r="I56" s="80"/>
      <c r="J56" s="89">
        <v>0</v>
      </c>
      <c r="K56" s="80">
        <f t="shared" si="12"/>
        <v>0</v>
      </c>
      <c r="L56" s="80">
        <f t="shared" si="13"/>
        <v>0</v>
      </c>
      <c r="M56" s="80"/>
      <c r="N56" s="80">
        <f t="shared" si="14"/>
        <v>0</v>
      </c>
      <c r="O56" s="90"/>
      <c r="P56" s="90"/>
    </row>
    <row r="57" spans="1:16" ht="24.75" customHeight="1" hidden="1">
      <c r="A57" s="104" t="s">
        <v>54</v>
      </c>
      <c r="B57" s="102">
        <v>0</v>
      </c>
      <c r="C57" s="95">
        <f t="shared" si="8"/>
        <v>0</v>
      </c>
      <c r="D57" s="95">
        <f t="shared" si="9"/>
        <v>0</v>
      </c>
      <c r="E57" s="95"/>
      <c r="F57" s="96">
        <f>'[1]prog 2013'!S101</f>
        <v>0</v>
      </c>
      <c r="G57" s="95">
        <f t="shared" si="16"/>
        <v>0</v>
      </c>
      <c r="H57" s="95">
        <f t="shared" si="11"/>
        <v>0</v>
      </c>
      <c r="I57" s="95"/>
      <c r="J57" s="96" t="e">
        <v>#REF!</v>
      </c>
      <c r="K57" s="95" t="e">
        <f t="shared" si="12"/>
        <v>#REF!</v>
      </c>
      <c r="L57" s="95" t="e">
        <f t="shared" si="13"/>
        <v>#REF!</v>
      </c>
      <c r="M57" s="95"/>
      <c r="N57" s="95" t="e">
        <f t="shared" si="14"/>
        <v>#REF!</v>
      </c>
      <c r="O57" s="90" t="e">
        <f>J57/B57-1</f>
        <v>#REF!</v>
      </c>
      <c r="P57" s="90"/>
    </row>
    <row r="58" spans="1:16" ht="19.5" customHeight="1" hidden="1">
      <c r="A58" s="105" t="s">
        <v>55</v>
      </c>
      <c r="B58" s="102">
        <v>0</v>
      </c>
      <c r="C58" s="95">
        <f t="shared" si="8"/>
        <v>0</v>
      </c>
      <c r="D58" s="80">
        <f t="shared" si="9"/>
        <v>0</v>
      </c>
      <c r="E58" s="80"/>
      <c r="F58" s="96">
        <f>'[1]prog 2013'!S103</f>
        <v>0</v>
      </c>
      <c r="G58" s="95">
        <f t="shared" si="16"/>
        <v>0</v>
      </c>
      <c r="H58" s="80">
        <f t="shared" si="11"/>
        <v>0</v>
      </c>
      <c r="I58" s="80"/>
      <c r="J58" s="89" t="e">
        <v>#REF!</v>
      </c>
      <c r="K58" s="95" t="e">
        <f t="shared" si="12"/>
        <v>#REF!</v>
      </c>
      <c r="L58" s="80" t="e">
        <f t="shared" si="13"/>
        <v>#REF!</v>
      </c>
      <c r="M58" s="80"/>
      <c r="N58" s="80" t="e">
        <f t="shared" si="14"/>
        <v>#REF!</v>
      </c>
      <c r="O58" s="90" t="e">
        <f>J58/B58-1</f>
        <v>#REF!</v>
      </c>
      <c r="P58" s="90"/>
    </row>
    <row r="59" spans="1:16" s="55" customFormat="1" ht="32.25" customHeight="1">
      <c r="A59" s="106" t="s">
        <v>56</v>
      </c>
      <c r="B59" s="99">
        <v>-466.35722699999997</v>
      </c>
      <c r="C59" s="80">
        <f t="shared" si="8"/>
        <v>-0.07937995353191489</v>
      </c>
      <c r="D59" s="80">
        <f t="shared" si="9"/>
        <v>-0.2504581504441556</v>
      </c>
      <c r="E59" s="80"/>
      <c r="F59" s="107">
        <f>'[1]prog 2013'!R104</f>
        <v>0</v>
      </c>
      <c r="G59" s="80">
        <f t="shared" si="16"/>
        <v>0</v>
      </c>
      <c r="H59" s="80">
        <f t="shared" si="11"/>
        <v>0</v>
      </c>
      <c r="I59" s="80"/>
      <c r="J59" s="89">
        <v>-725.2752202222222</v>
      </c>
      <c r="K59" s="80">
        <f t="shared" si="12"/>
        <v>-0.11592958954475696</v>
      </c>
      <c r="L59" s="80">
        <f t="shared" si="13"/>
        <v>-0.37692826803275614</v>
      </c>
      <c r="M59" s="80"/>
      <c r="N59" s="80">
        <f t="shared" si="14"/>
        <v>-258.9179932222222</v>
      </c>
      <c r="O59" s="90">
        <f>J59/B59-1</f>
        <v>0.5551924109502913</v>
      </c>
      <c r="P59" s="90"/>
    </row>
    <row r="60" spans="1:16" s="55" customFormat="1" ht="15.75">
      <c r="A60" s="108"/>
      <c r="B60" s="109">
        <f>'[1]nov  2012'!R66</f>
        <v>0</v>
      </c>
      <c r="C60" s="53">
        <f t="shared" si="8"/>
        <v>0</v>
      </c>
      <c r="D60" s="53">
        <f t="shared" si="9"/>
        <v>0</v>
      </c>
      <c r="E60" s="53"/>
      <c r="F60" s="110"/>
      <c r="G60" s="53"/>
      <c r="H60" s="53"/>
      <c r="I60" s="53"/>
      <c r="J60" s="72">
        <f>'[1]noiembrie  2013 '!P80</f>
        <v>0</v>
      </c>
      <c r="K60" s="53">
        <f t="shared" si="12"/>
        <v>0</v>
      </c>
      <c r="L60" s="53">
        <f t="shared" si="13"/>
        <v>0</v>
      </c>
      <c r="M60" s="53"/>
      <c r="N60" s="53">
        <f t="shared" si="14"/>
        <v>0</v>
      </c>
      <c r="O60" s="54"/>
      <c r="P60" s="90"/>
    </row>
    <row r="61" spans="1:16" s="39" customFormat="1" ht="21" customHeight="1" thickBot="1">
      <c r="A61" s="111" t="s">
        <v>57</v>
      </c>
      <c r="B61" s="112">
        <f>B12-B38</f>
        <v>-10788.413849799981</v>
      </c>
      <c r="C61" s="113">
        <f t="shared" si="8"/>
        <v>-1.836325761668082</v>
      </c>
      <c r="D61" s="112">
        <f t="shared" si="9"/>
        <v>-5.793940830356244</v>
      </c>
      <c r="E61" s="112"/>
      <c r="F61" s="112">
        <f>'[1]prog 2013'!S105</f>
        <v>-15900.024000000034</v>
      </c>
      <c r="G61" s="114">
        <f>F61/$J$10*100</f>
        <v>-2.5414948762581635</v>
      </c>
      <c r="H61" s="114"/>
      <c r="I61" s="114"/>
      <c r="J61" s="115">
        <f>J12-J38</f>
        <v>-9787.986239500024</v>
      </c>
      <c r="K61" s="116">
        <f t="shared" si="12"/>
        <v>-1.5645332910550744</v>
      </c>
      <c r="L61" s="117">
        <f t="shared" si="13"/>
        <v>-5.086853373610065</v>
      </c>
      <c r="M61" s="114"/>
      <c r="N61" s="112">
        <f t="shared" si="14"/>
        <v>1000.4276102999575</v>
      </c>
      <c r="O61" s="118">
        <f>J61/B61-1</f>
        <v>-0.09273166790116283</v>
      </c>
      <c r="P61" s="118"/>
    </row>
    <row r="62" spans="1:14" ht="3.75" customHeight="1">
      <c r="A62" s="119"/>
      <c r="B62" s="120"/>
      <c r="C62" s="120"/>
      <c r="D62" s="120"/>
      <c r="E62" s="120"/>
      <c r="F62" s="121"/>
      <c r="G62" s="120"/>
      <c r="H62" s="120"/>
      <c r="I62" s="120"/>
      <c r="J62" s="122"/>
      <c r="K62" s="122"/>
      <c r="L62" s="122"/>
      <c r="M62" s="122"/>
      <c r="N62" s="122"/>
    </row>
    <row r="63" spans="1:15" ht="15" customHeight="1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</row>
    <row r="64" spans="1:14" ht="19.5" customHeight="1">
      <c r="A64" s="124"/>
      <c r="B64" s="124"/>
      <c r="C64" s="124"/>
      <c r="D64" s="124"/>
      <c r="E64" s="124"/>
      <c r="G64" s="124"/>
      <c r="H64" s="124"/>
      <c r="I64" s="124"/>
      <c r="J64" s="122"/>
      <c r="K64" s="122"/>
      <c r="L64" s="122"/>
      <c r="M64" s="122"/>
      <c r="N64" s="122"/>
    </row>
    <row r="65" spans="1:14" ht="19.5" customHeight="1">
      <c r="A65" s="124"/>
      <c r="B65" s="124"/>
      <c r="C65" s="124"/>
      <c r="D65" s="124"/>
      <c r="E65" s="124"/>
      <c r="G65" s="124"/>
      <c r="H65" s="124"/>
      <c r="I65" s="124"/>
      <c r="J65" s="125"/>
      <c r="L65" s="122"/>
      <c r="M65" s="122"/>
      <c r="N65" s="122"/>
    </row>
    <row r="66" spans="4:14" ht="19.5" customHeight="1">
      <c r="D66" s="126"/>
      <c r="E66" s="126"/>
      <c r="F66" s="126"/>
      <c r="G66" s="126"/>
      <c r="H66" s="126"/>
      <c r="I66" s="126"/>
      <c r="J66" s="126"/>
      <c r="L66" s="122"/>
      <c r="M66" s="122"/>
      <c r="N66" s="122"/>
    </row>
    <row r="67" spans="10:16" ht="19.5" customHeight="1">
      <c r="J67" s="122"/>
      <c r="K67" s="122"/>
      <c r="L67" s="122"/>
      <c r="M67" s="122"/>
      <c r="N67" s="122"/>
      <c r="O67" s="127"/>
      <c r="P67" s="127"/>
    </row>
    <row r="68" spans="10:14" ht="19.5" customHeight="1">
      <c r="J68" s="122"/>
      <c r="K68" s="122"/>
      <c r="L68" s="122"/>
      <c r="M68" s="122"/>
      <c r="N68" s="122"/>
    </row>
    <row r="69" spans="10:14" ht="19.5" customHeight="1">
      <c r="J69" s="122"/>
      <c r="K69" s="122"/>
      <c r="L69" s="122"/>
      <c r="M69" s="122"/>
      <c r="N69" s="122"/>
    </row>
    <row r="70" spans="10:14" ht="19.5" customHeight="1">
      <c r="J70" s="122"/>
      <c r="K70" s="122"/>
      <c r="L70" s="122"/>
      <c r="M70" s="122"/>
      <c r="N70" s="122"/>
    </row>
    <row r="71" spans="10:14" ht="19.5" customHeight="1">
      <c r="J71" s="122"/>
      <c r="K71" s="122"/>
      <c r="L71" s="122"/>
      <c r="M71" s="122"/>
      <c r="N71" s="122"/>
    </row>
    <row r="72" spans="10:14" ht="19.5" customHeight="1">
      <c r="J72" s="122"/>
      <c r="K72" s="122"/>
      <c r="L72" s="122"/>
      <c r="M72" s="122"/>
      <c r="N72" s="122"/>
    </row>
    <row r="73" spans="10:14" ht="19.5" customHeight="1">
      <c r="J73" s="122"/>
      <c r="K73" s="122"/>
      <c r="L73" s="122"/>
      <c r="M73" s="122"/>
      <c r="N73" s="122"/>
    </row>
    <row r="74" spans="10:14" ht="19.5" customHeight="1">
      <c r="J74" s="122"/>
      <c r="K74" s="122"/>
      <c r="L74" s="122"/>
      <c r="M74" s="122"/>
      <c r="N74" s="122"/>
    </row>
    <row r="75" spans="10:14" ht="19.5" customHeight="1">
      <c r="J75" s="122"/>
      <c r="K75" s="122"/>
      <c r="L75" s="122"/>
      <c r="M75" s="122"/>
      <c r="N75" s="122"/>
    </row>
    <row r="76" spans="10:14" ht="19.5" customHeight="1">
      <c r="J76" s="122"/>
      <c r="K76" s="122"/>
      <c r="L76" s="122"/>
      <c r="M76" s="122"/>
      <c r="N76" s="122"/>
    </row>
    <row r="77" spans="10:14" ht="19.5" customHeight="1">
      <c r="J77" s="122"/>
      <c r="K77" s="122"/>
      <c r="L77" s="122"/>
      <c r="M77" s="122"/>
      <c r="N77" s="122"/>
    </row>
    <row r="78" spans="10:14" ht="19.5" customHeight="1">
      <c r="J78" s="122"/>
      <c r="K78" s="122"/>
      <c r="L78" s="122"/>
      <c r="M78" s="122"/>
      <c r="N78" s="122"/>
    </row>
    <row r="79" spans="10:14" ht="19.5" customHeight="1">
      <c r="J79" s="122"/>
      <c r="K79" s="122"/>
      <c r="L79" s="122"/>
      <c r="M79" s="122"/>
      <c r="N79" s="122"/>
    </row>
    <row r="80" spans="10:14" ht="19.5" customHeight="1">
      <c r="J80" s="122"/>
      <c r="K80" s="122"/>
      <c r="L80" s="122"/>
      <c r="M80" s="122"/>
      <c r="N80" s="122"/>
    </row>
    <row r="81" spans="10:14" ht="19.5" customHeight="1">
      <c r="J81" s="122"/>
      <c r="K81" s="122"/>
      <c r="L81" s="122"/>
      <c r="M81" s="122"/>
      <c r="N81" s="122"/>
    </row>
    <row r="82" spans="10:14" ht="19.5" customHeight="1">
      <c r="J82" s="122"/>
      <c r="K82" s="122"/>
      <c r="L82" s="122"/>
      <c r="M82" s="122"/>
      <c r="N82" s="122"/>
    </row>
    <row r="83" spans="10:14" ht="19.5" customHeight="1">
      <c r="J83" s="122"/>
      <c r="K83" s="122"/>
      <c r="L83" s="122"/>
      <c r="M83" s="122"/>
      <c r="N83" s="122"/>
    </row>
    <row r="84" spans="10:14" ht="19.5" customHeight="1">
      <c r="J84" s="122"/>
      <c r="K84" s="122"/>
      <c r="L84" s="122"/>
      <c r="M84" s="122"/>
      <c r="N84" s="122"/>
    </row>
    <row r="85" spans="10:14" ht="19.5" customHeight="1">
      <c r="J85" s="122"/>
      <c r="K85" s="122"/>
      <c r="L85" s="122"/>
      <c r="M85" s="122"/>
      <c r="N85" s="122"/>
    </row>
    <row r="86" spans="10:14" ht="19.5" customHeight="1">
      <c r="J86" s="122"/>
      <c r="K86" s="122"/>
      <c r="L86" s="122"/>
      <c r="M86" s="122"/>
      <c r="N86" s="122"/>
    </row>
    <row r="87" spans="10:14" ht="19.5" customHeight="1">
      <c r="J87" s="122"/>
      <c r="K87" s="122"/>
      <c r="L87" s="122"/>
      <c r="M87" s="122"/>
      <c r="N87" s="122"/>
    </row>
    <row r="88" spans="10:14" ht="19.5" customHeight="1">
      <c r="J88" s="122"/>
      <c r="K88" s="122"/>
      <c r="L88" s="122"/>
      <c r="M88" s="122"/>
      <c r="N88" s="122"/>
    </row>
    <row r="89" spans="10:14" ht="19.5" customHeight="1">
      <c r="J89" s="122"/>
      <c r="K89" s="122"/>
      <c r="L89" s="122"/>
      <c r="M89" s="122"/>
      <c r="N89" s="122"/>
    </row>
    <row r="90" spans="10:14" ht="19.5" customHeight="1">
      <c r="J90" s="122"/>
      <c r="K90" s="122"/>
      <c r="L90" s="122"/>
      <c r="M90" s="122"/>
      <c r="N90" s="122"/>
    </row>
    <row r="91" spans="10:14" ht="19.5" customHeight="1">
      <c r="J91" s="122"/>
      <c r="K91" s="122"/>
      <c r="L91" s="122"/>
      <c r="M91" s="122"/>
      <c r="N91" s="122"/>
    </row>
    <row r="92" spans="10:14" ht="19.5" customHeight="1">
      <c r="J92" s="122"/>
      <c r="K92" s="122"/>
      <c r="L92" s="122"/>
      <c r="M92" s="122"/>
      <c r="N92" s="122"/>
    </row>
    <row r="93" spans="10:14" ht="19.5" customHeight="1">
      <c r="J93" s="122"/>
      <c r="K93" s="122"/>
      <c r="L93" s="122"/>
      <c r="M93" s="122"/>
      <c r="N93" s="122"/>
    </row>
    <row r="94" spans="10:14" ht="19.5" customHeight="1">
      <c r="J94" s="122"/>
      <c r="K94" s="122"/>
      <c r="L94" s="122"/>
      <c r="M94" s="122"/>
      <c r="N94" s="122"/>
    </row>
    <row r="95" spans="10:14" ht="19.5" customHeight="1">
      <c r="J95" s="122"/>
      <c r="K95" s="122"/>
      <c r="L95" s="122"/>
      <c r="M95" s="122"/>
      <c r="N95" s="122"/>
    </row>
    <row r="96" spans="10:14" ht="19.5" customHeight="1">
      <c r="J96" s="122"/>
      <c r="K96" s="122"/>
      <c r="L96" s="122"/>
      <c r="M96" s="122"/>
      <c r="N96" s="122"/>
    </row>
    <row r="97" spans="10:14" ht="19.5" customHeight="1">
      <c r="J97" s="122"/>
      <c r="K97" s="122"/>
      <c r="L97" s="122"/>
      <c r="M97" s="122"/>
      <c r="N97" s="122"/>
    </row>
    <row r="98" spans="10:14" ht="19.5" customHeight="1">
      <c r="J98" s="122"/>
      <c r="K98" s="122"/>
      <c r="L98" s="122"/>
      <c r="M98" s="122"/>
      <c r="N98" s="122"/>
    </row>
    <row r="99" spans="10:14" ht="19.5" customHeight="1">
      <c r="J99" s="122"/>
      <c r="K99" s="122"/>
      <c r="L99" s="122"/>
      <c r="M99" s="122"/>
      <c r="N99" s="122"/>
    </row>
    <row r="100" spans="10:14" ht="19.5" customHeight="1">
      <c r="J100" s="122"/>
      <c r="K100" s="122"/>
      <c r="L100" s="122"/>
      <c r="M100" s="122"/>
      <c r="N100" s="122"/>
    </row>
    <row r="101" spans="10:14" ht="19.5" customHeight="1">
      <c r="J101" s="122"/>
      <c r="K101" s="122"/>
      <c r="L101" s="122"/>
      <c r="M101" s="122"/>
      <c r="N101" s="122"/>
    </row>
    <row r="102" spans="10:14" ht="19.5" customHeight="1">
      <c r="J102" s="122"/>
      <c r="K102" s="122"/>
      <c r="L102" s="122"/>
      <c r="M102" s="122"/>
      <c r="N102" s="122"/>
    </row>
    <row r="103" spans="10:14" ht="19.5" customHeight="1">
      <c r="J103" s="122"/>
      <c r="K103" s="122"/>
      <c r="L103" s="122"/>
      <c r="M103" s="122"/>
      <c r="N103" s="122"/>
    </row>
    <row r="104" spans="10:14" ht="19.5" customHeight="1">
      <c r="J104" s="122"/>
      <c r="K104" s="122"/>
      <c r="L104" s="122"/>
      <c r="M104" s="122"/>
      <c r="N104" s="122"/>
    </row>
    <row r="105" spans="10:14" ht="19.5" customHeight="1">
      <c r="J105" s="122"/>
      <c r="K105" s="122"/>
      <c r="L105" s="122"/>
      <c r="M105" s="122"/>
      <c r="N105" s="122"/>
    </row>
    <row r="106" spans="10:14" ht="19.5" customHeight="1">
      <c r="J106" s="122"/>
      <c r="K106" s="122"/>
      <c r="L106" s="122"/>
      <c r="M106" s="122"/>
      <c r="N106" s="122"/>
    </row>
    <row r="107" spans="10:14" ht="19.5" customHeight="1">
      <c r="J107" s="122"/>
      <c r="K107" s="122"/>
      <c r="L107" s="122"/>
      <c r="M107" s="122"/>
      <c r="N107" s="122"/>
    </row>
    <row r="108" spans="10:14" ht="19.5" customHeight="1">
      <c r="J108" s="122"/>
      <c r="K108" s="122"/>
      <c r="L108" s="122"/>
      <c r="M108" s="122"/>
      <c r="N108" s="122"/>
    </row>
    <row r="109" spans="10:14" ht="19.5" customHeight="1">
      <c r="J109" s="122"/>
      <c r="K109" s="122"/>
      <c r="L109" s="122"/>
      <c r="M109" s="122"/>
      <c r="N109" s="122"/>
    </row>
    <row r="110" spans="10:14" ht="19.5" customHeight="1">
      <c r="J110" s="122"/>
      <c r="K110" s="122"/>
      <c r="L110" s="122"/>
      <c r="M110" s="122"/>
      <c r="N110" s="122"/>
    </row>
    <row r="111" spans="10:14" ht="19.5" customHeight="1">
      <c r="J111" s="122"/>
      <c r="K111" s="122"/>
      <c r="L111" s="122"/>
      <c r="M111" s="122"/>
      <c r="N111" s="122"/>
    </row>
    <row r="112" spans="10:14" ht="19.5" customHeight="1">
      <c r="J112" s="122"/>
      <c r="K112" s="122"/>
      <c r="L112" s="122"/>
      <c r="M112" s="122"/>
      <c r="N112" s="122"/>
    </row>
    <row r="113" spans="10:14" ht="19.5" customHeight="1">
      <c r="J113" s="122"/>
      <c r="K113" s="122"/>
      <c r="L113" s="122"/>
      <c r="M113" s="122"/>
      <c r="N113" s="122"/>
    </row>
    <row r="114" spans="10:14" ht="19.5" customHeight="1">
      <c r="J114" s="122"/>
      <c r="K114" s="122"/>
      <c r="L114" s="122"/>
      <c r="M114" s="122"/>
      <c r="N114" s="122"/>
    </row>
    <row r="115" spans="10:14" ht="19.5" customHeight="1">
      <c r="J115" s="122"/>
      <c r="K115" s="122"/>
      <c r="L115" s="122"/>
      <c r="M115" s="122"/>
      <c r="N115" s="122"/>
    </row>
    <row r="116" spans="10:14" ht="19.5" customHeight="1">
      <c r="J116" s="122"/>
      <c r="K116" s="122"/>
      <c r="L116" s="122"/>
      <c r="M116" s="122"/>
      <c r="N116" s="122"/>
    </row>
    <row r="117" spans="10:14" ht="19.5" customHeight="1">
      <c r="J117" s="122"/>
      <c r="K117" s="122"/>
      <c r="L117" s="122"/>
      <c r="M117" s="122"/>
      <c r="N117" s="122"/>
    </row>
    <row r="118" spans="10:14" ht="19.5" customHeight="1">
      <c r="J118" s="122"/>
      <c r="K118" s="122"/>
      <c r="L118" s="122"/>
      <c r="M118" s="122"/>
      <c r="N118" s="122"/>
    </row>
    <row r="119" spans="10:14" ht="19.5" customHeight="1">
      <c r="J119" s="122"/>
      <c r="K119" s="122"/>
      <c r="L119" s="122"/>
      <c r="M119" s="122"/>
      <c r="N119" s="122"/>
    </row>
    <row r="120" spans="10:14" ht="19.5" customHeight="1">
      <c r="J120" s="122"/>
      <c r="K120" s="122"/>
      <c r="L120" s="122"/>
      <c r="M120" s="122"/>
      <c r="N120" s="122"/>
    </row>
    <row r="121" spans="10:14" ht="19.5" customHeight="1">
      <c r="J121" s="122"/>
      <c r="K121" s="122"/>
      <c r="L121" s="122"/>
      <c r="M121" s="122"/>
      <c r="N121" s="122"/>
    </row>
    <row r="122" spans="10:14" ht="19.5" customHeight="1">
      <c r="J122" s="122"/>
      <c r="K122" s="122"/>
      <c r="L122" s="122"/>
      <c r="M122" s="122"/>
      <c r="N122" s="122"/>
    </row>
    <row r="123" spans="10:14" ht="19.5" customHeight="1">
      <c r="J123" s="122"/>
      <c r="K123" s="122"/>
      <c r="L123" s="122"/>
      <c r="M123" s="122"/>
      <c r="N123" s="122"/>
    </row>
    <row r="124" spans="10:14" ht="19.5" customHeight="1">
      <c r="J124" s="122"/>
      <c r="K124" s="122"/>
      <c r="L124" s="122"/>
      <c r="M124" s="122"/>
      <c r="N124" s="122"/>
    </row>
    <row r="125" spans="10:14" ht="19.5" customHeight="1">
      <c r="J125" s="122"/>
      <c r="K125" s="122"/>
      <c r="L125" s="122"/>
      <c r="M125" s="122"/>
      <c r="N125" s="122"/>
    </row>
    <row r="126" spans="10:14" ht="19.5" customHeight="1">
      <c r="J126" s="122"/>
      <c r="K126" s="122"/>
      <c r="L126" s="122"/>
      <c r="M126" s="122"/>
      <c r="N126" s="122"/>
    </row>
    <row r="127" spans="10:14" ht="19.5" customHeight="1">
      <c r="J127" s="122"/>
      <c r="K127" s="122"/>
      <c r="L127" s="122"/>
      <c r="M127" s="122"/>
      <c r="N127" s="122"/>
    </row>
    <row r="128" spans="10:14" ht="19.5" customHeight="1">
      <c r="J128" s="122"/>
      <c r="K128" s="122"/>
      <c r="L128" s="122"/>
      <c r="M128" s="122"/>
      <c r="N128" s="122"/>
    </row>
    <row r="129" spans="10:14" ht="19.5" customHeight="1">
      <c r="J129" s="122"/>
      <c r="K129" s="122"/>
      <c r="L129" s="122"/>
      <c r="M129" s="122"/>
      <c r="N129" s="122"/>
    </row>
    <row r="130" spans="10:14" ht="19.5" customHeight="1">
      <c r="J130" s="122"/>
      <c r="K130" s="122"/>
      <c r="L130" s="122"/>
      <c r="M130" s="122"/>
      <c r="N130" s="122"/>
    </row>
    <row r="131" spans="10:14" ht="19.5" customHeight="1">
      <c r="J131" s="122"/>
      <c r="K131" s="122"/>
      <c r="L131" s="122"/>
      <c r="M131" s="122"/>
      <c r="N131" s="122"/>
    </row>
    <row r="132" spans="10:14" ht="19.5" customHeight="1">
      <c r="J132" s="122"/>
      <c r="K132" s="122"/>
      <c r="L132" s="122"/>
      <c r="M132" s="122"/>
      <c r="N132" s="122"/>
    </row>
    <row r="133" spans="10:14" ht="19.5" customHeight="1">
      <c r="J133" s="122"/>
      <c r="K133" s="122"/>
      <c r="L133" s="122"/>
      <c r="M133" s="122"/>
      <c r="N133" s="122"/>
    </row>
    <row r="134" spans="10:14" ht="19.5" customHeight="1">
      <c r="J134" s="122"/>
      <c r="K134" s="122"/>
      <c r="L134" s="122"/>
      <c r="M134" s="122"/>
      <c r="N134" s="122"/>
    </row>
    <row r="135" spans="10:14" ht="19.5" customHeight="1">
      <c r="J135" s="122"/>
      <c r="K135" s="122"/>
      <c r="L135" s="122"/>
      <c r="M135" s="122"/>
      <c r="N135" s="122"/>
    </row>
    <row r="136" spans="10:14" ht="19.5" customHeight="1">
      <c r="J136" s="122"/>
      <c r="K136" s="122"/>
      <c r="L136" s="122"/>
      <c r="M136" s="122"/>
      <c r="N136" s="122"/>
    </row>
    <row r="137" spans="10:14" ht="19.5" customHeight="1">
      <c r="J137" s="122"/>
      <c r="K137" s="122"/>
      <c r="L137" s="122"/>
      <c r="M137" s="122"/>
      <c r="N137" s="122"/>
    </row>
    <row r="138" spans="10:14" ht="19.5" customHeight="1">
      <c r="J138" s="122"/>
      <c r="K138" s="122"/>
      <c r="L138" s="122"/>
      <c r="M138" s="122"/>
      <c r="N138" s="122"/>
    </row>
    <row r="139" spans="10:14" ht="19.5" customHeight="1">
      <c r="J139" s="122"/>
      <c r="K139" s="122"/>
      <c r="L139" s="122"/>
      <c r="M139" s="122"/>
      <c r="N139" s="122"/>
    </row>
    <row r="140" spans="10:14" ht="19.5" customHeight="1">
      <c r="J140" s="122"/>
      <c r="K140" s="122"/>
      <c r="L140" s="122"/>
      <c r="M140" s="122"/>
      <c r="N140" s="122"/>
    </row>
    <row r="141" spans="10:14" ht="19.5" customHeight="1">
      <c r="J141" s="122"/>
      <c r="K141" s="122"/>
      <c r="L141" s="122"/>
      <c r="M141" s="122"/>
      <c r="N141" s="122"/>
    </row>
    <row r="142" spans="10:14" ht="19.5" customHeight="1">
      <c r="J142" s="122"/>
      <c r="K142" s="122"/>
      <c r="L142" s="122"/>
      <c r="M142" s="122"/>
      <c r="N142" s="122"/>
    </row>
    <row r="143" spans="10:14" ht="19.5" customHeight="1">
      <c r="J143" s="122"/>
      <c r="K143" s="122"/>
      <c r="L143" s="122"/>
      <c r="M143" s="122"/>
      <c r="N143" s="122"/>
    </row>
    <row r="144" spans="10:14" ht="19.5" customHeight="1">
      <c r="J144" s="122"/>
      <c r="K144" s="122"/>
      <c r="L144" s="122"/>
      <c r="M144" s="122"/>
      <c r="N144" s="122"/>
    </row>
    <row r="145" spans="10:14" ht="19.5" customHeight="1">
      <c r="J145" s="122"/>
      <c r="K145" s="122"/>
      <c r="L145" s="122"/>
      <c r="M145" s="122"/>
      <c r="N145" s="122"/>
    </row>
    <row r="146" spans="10:14" ht="19.5" customHeight="1">
      <c r="J146" s="122"/>
      <c r="K146" s="122"/>
      <c r="L146" s="122"/>
      <c r="M146" s="122"/>
      <c r="N146" s="122"/>
    </row>
    <row r="147" spans="10:14" ht="19.5" customHeight="1">
      <c r="J147" s="122"/>
      <c r="K147" s="122"/>
      <c r="L147" s="122"/>
      <c r="M147" s="122"/>
      <c r="N147" s="122"/>
    </row>
    <row r="148" spans="10:14" ht="19.5" customHeight="1">
      <c r="J148" s="122"/>
      <c r="K148" s="122"/>
      <c r="L148" s="122"/>
      <c r="M148" s="122"/>
      <c r="N148" s="122"/>
    </row>
    <row r="149" spans="10:14" ht="19.5" customHeight="1">
      <c r="J149" s="122"/>
      <c r="K149" s="122"/>
      <c r="L149" s="122"/>
      <c r="M149" s="122"/>
      <c r="N149" s="122"/>
    </row>
    <row r="150" spans="10:14" ht="19.5" customHeight="1">
      <c r="J150" s="122"/>
      <c r="K150" s="122"/>
      <c r="L150" s="122"/>
      <c r="M150" s="122"/>
      <c r="N150" s="122"/>
    </row>
    <row r="151" spans="10:14" ht="19.5" customHeight="1">
      <c r="J151" s="122"/>
      <c r="K151" s="122"/>
      <c r="L151" s="122"/>
      <c r="M151" s="122"/>
      <c r="N151" s="122"/>
    </row>
    <row r="152" spans="10:14" ht="19.5" customHeight="1">
      <c r="J152" s="122"/>
      <c r="K152" s="122"/>
      <c r="L152" s="122"/>
      <c r="M152" s="122"/>
      <c r="N152" s="122"/>
    </row>
    <row r="153" spans="10:14" ht="19.5" customHeight="1">
      <c r="J153" s="122"/>
      <c r="K153" s="122"/>
      <c r="L153" s="122"/>
      <c r="M153" s="122"/>
      <c r="N153" s="122"/>
    </row>
    <row r="154" spans="10:14" ht="19.5" customHeight="1">
      <c r="J154" s="122"/>
      <c r="K154" s="122"/>
      <c r="L154" s="122"/>
      <c r="M154" s="122"/>
      <c r="N154" s="122"/>
    </row>
    <row r="155" spans="10:14" ht="19.5" customHeight="1">
      <c r="J155" s="122"/>
      <c r="K155" s="122"/>
      <c r="L155" s="122"/>
      <c r="M155" s="122"/>
      <c r="N155" s="122"/>
    </row>
    <row r="156" spans="10:14" ht="19.5" customHeight="1">
      <c r="J156" s="122"/>
      <c r="K156" s="122"/>
      <c r="L156" s="122"/>
      <c r="M156" s="122"/>
      <c r="N156" s="122"/>
    </row>
    <row r="157" spans="10:14" ht="19.5" customHeight="1">
      <c r="J157" s="122"/>
      <c r="K157" s="122"/>
      <c r="L157" s="122"/>
      <c r="M157" s="122"/>
      <c r="N157" s="122"/>
    </row>
    <row r="158" spans="10:14" ht="19.5" customHeight="1">
      <c r="J158" s="122"/>
      <c r="K158" s="122"/>
      <c r="L158" s="122"/>
      <c r="M158" s="122"/>
      <c r="N158" s="122"/>
    </row>
    <row r="159" spans="10:14" ht="19.5" customHeight="1">
      <c r="J159" s="122"/>
      <c r="K159" s="122"/>
      <c r="L159" s="122"/>
      <c r="M159" s="122"/>
      <c r="N159" s="122"/>
    </row>
    <row r="160" spans="10:14" ht="19.5" customHeight="1">
      <c r="J160" s="122"/>
      <c r="K160" s="122"/>
      <c r="L160" s="122"/>
      <c r="M160" s="122"/>
      <c r="N160" s="122"/>
    </row>
    <row r="161" spans="10:14" ht="19.5" customHeight="1">
      <c r="J161" s="122"/>
      <c r="K161" s="122"/>
      <c r="L161" s="122"/>
      <c r="M161" s="122"/>
      <c r="N161" s="122"/>
    </row>
    <row r="162" spans="10:14" ht="19.5" customHeight="1">
      <c r="J162" s="122"/>
      <c r="K162" s="122"/>
      <c r="L162" s="122"/>
      <c r="M162" s="122"/>
      <c r="N162" s="122"/>
    </row>
    <row r="163" spans="10:14" ht="19.5" customHeight="1">
      <c r="J163" s="122"/>
      <c r="K163" s="122"/>
      <c r="L163" s="122"/>
      <c r="M163" s="122"/>
      <c r="N163" s="122"/>
    </row>
    <row r="164" spans="10:14" ht="19.5" customHeight="1">
      <c r="J164" s="122"/>
      <c r="K164" s="122"/>
      <c r="L164" s="122"/>
      <c r="M164" s="122"/>
      <c r="N164" s="122"/>
    </row>
    <row r="165" spans="10:14" ht="19.5" customHeight="1">
      <c r="J165" s="122"/>
      <c r="K165" s="122"/>
      <c r="L165" s="122"/>
      <c r="M165" s="122"/>
      <c r="N165" s="122"/>
    </row>
    <row r="166" spans="10:14" ht="19.5" customHeight="1">
      <c r="J166" s="122"/>
      <c r="K166" s="122"/>
      <c r="L166" s="122"/>
      <c r="M166" s="122"/>
      <c r="N166" s="122"/>
    </row>
    <row r="167" spans="10:14" ht="19.5" customHeight="1">
      <c r="J167" s="122"/>
      <c r="K167" s="122"/>
      <c r="L167" s="122"/>
      <c r="M167" s="122"/>
      <c r="N167" s="122"/>
    </row>
    <row r="168" spans="10:14" ht="19.5" customHeight="1">
      <c r="J168" s="122"/>
      <c r="K168" s="122"/>
      <c r="L168" s="122"/>
      <c r="M168" s="122"/>
      <c r="N168" s="122"/>
    </row>
    <row r="169" spans="10:14" ht="19.5" customHeight="1">
      <c r="J169" s="122"/>
      <c r="K169" s="122"/>
      <c r="L169" s="122"/>
      <c r="M169" s="122"/>
      <c r="N169" s="122"/>
    </row>
    <row r="170" spans="10:14" ht="19.5" customHeight="1">
      <c r="J170" s="122"/>
      <c r="K170" s="122"/>
      <c r="L170" s="122"/>
      <c r="M170" s="122"/>
      <c r="N170" s="122"/>
    </row>
    <row r="171" spans="10:14" ht="19.5" customHeight="1">
      <c r="J171" s="122"/>
      <c r="K171" s="122"/>
      <c r="L171" s="122"/>
      <c r="M171" s="122"/>
      <c r="N171" s="122"/>
    </row>
    <row r="172" spans="10:14" ht="19.5" customHeight="1">
      <c r="J172" s="122"/>
      <c r="K172" s="122"/>
      <c r="L172" s="122"/>
      <c r="M172" s="122"/>
      <c r="N172" s="122"/>
    </row>
    <row r="173" spans="10:14" ht="19.5" customHeight="1">
      <c r="J173" s="122"/>
      <c r="K173" s="122"/>
      <c r="L173" s="122"/>
      <c r="M173" s="122"/>
      <c r="N173" s="122"/>
    </row>
    <row r="174" spans="10:14" ht="19.5" customHeight="1">
      <c r="J174" s="122"/>
      <c r="K174" s="122"/>
      <c r="L174" s="122"/>
      <c r="M174" s="122"/>
      <c r="N174" s="122"/>
    </row>
    <row r="175" spans="10:14" ht="19.5" customHeight="1">
      <c r="J175" s="122"/>
      <c r="K175" s="122"/>
      <c r="L175" s="122"/>
      <c r="M175" s="122"/>
      <c r="N175" s="122"/>
    </row>
    <row r="176" spans="10:14" ht="19.5" customHeight="1">
      <c r="J176" s="122"/>
      <c r="K176" s="122"/>
      <c r="L176" s="122"/>
      <c r="M176" s="122"/>
      <c r="N176" s="122"/>
    </row>
    <row r="177" spans="10:14" ht="19.5" customHeight="1">
      <c r="J177" s="122"/>
      <c r="K177" s="122"/>
      <c r="L177" s="122"/>
      <c r="M177" s="122"/>
      <c r="N177" s="122"/>
    </row>
    <row r="178" spans="10:14" ht="19.5" customHeight="1">
      <c r="J178" s="122"/>
      <c r="K178" s="122"/>
      <c r="L178" s="122"/>
      <c r="M178" s="122"/>
      <c r="N178" s="122"/>
    </row>
    <row r="179" spans="10:14" ht="19.5" customHeight="1">
      <c r="J179" s="122"/>
      <c r="K179" s="122"/>
      <c r="L179" s="122"/>
      <c r="M179" s="122"/>
      <c r="N179" s="122"/>
    </row>
    <row r="180" spans="10:14" ht="19.5" customHeight="1">
      <c r="J180" s="122"/>
      <c r="K180" s="122"/>
      <c r="L180" s="122"/>
      <c r="M180" s="122"/>
      <c r="N180" s="122"/>
    </row>
    <row r="181" spans="10:14" ht="19.5" customHeight="1">
      <c r="J181" s="122"/>
      <c r="K181" s="122"/>
      <c r="L181" s="122"/>
      <c r="M181" s="122"/>
      <c r="N181" s="122"/>
    </row>
    <row r="182" spans="10:14" ht="19.5" customHeight="1">
      <c r="J182" s="122"/>
      <c r="K182" s="122"/>
      <c r="L182" s="122"/>
      <c r="M182" s="122"/>
      <c r="N182" s="122"/>
    </row>
    <row r="183" spans="10:14" ht="19.5" customHeight="1">
      <c r="J183" s="122"/>
      <c r="K183" s="122"/>
      <c r="L183" s="122"/>
      <c r="M183" s="122"/>
      <c r="N183" s="122"/>
    </row>
    <row r="184" spans="10:14" ht="19.5" customHeight="1">
      <c r="J184" s="122"/>
      <c r="K184" s="122"/>
      <c r="L184" s="122"/>
      <c r="M184" s="122"/>
      <c r="N184" s="122"/>
    </row>
    <row r="185" spans="10:14" ht="19.5" customHeight="1">
      <c r="J185" s="122"/>
      <c r="K185" s="122"/>
      <c r="L185" s="122"/>
      <c r="M185" s="122"/>
      <c r="N185" s="122"/>
    </row>
    <row r="186" spans="10:14" ht="19.5" customHeight="1">
      <c r="J186" s="122"/>
      <c r="K186" s="122"/>
      <c r="L186" s="122"/>
      <c r="M186" s="122"/>
      <c r="N186" s="122"/>
    </row>
    <row r="187" spans="10:14" ht="19.5" customHeight="1">
      <c r="J187" s="122"/>
      <c r="K187" s="122"/>
      <c r="L187" s="122"/>
      <c r="M187" s="122"/>
      <c r="N187" s="122"/>
    </row>
    <row r="188" spans="10:14" ht="19.5" customHeight="1">
      <c r="J188" s="122"/>
      <c r="K188" s="122"/>
      <c r="L188" s="122"/>
      <c r="M188" s="122"/>
      <c r="N188" s="122"/>
    </row>
  </sheetData>
  <sheetProtection/>
  <mergeCells count="6">
    <mergeCell ref="A63:O63"/>
    <mergeCell ref="A3:P4"/>
    <mergeCell ref="N7:O7"/>
    <mergeCell ref="B7:D7"/>
    <mergeCell ref="F7:H7"/>
    <mergeCell ref="J7:L7"/>
  </mergeCells>
  <printOptions horizontalCentered="1"/>
  <pageMargins left="0.15748031496062992" right="0.11811023622047245" top="0.4330708661417323" bottom="0" header="0" footer="0.1968503937007874"/>
  <pageSetup horizontalDpi="300" verticalDpi="3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Alina</cp:lastModifiedBy>
  <cp:lastPrinted>2013-12-24T07:08:10Z</cp:lastPrinted>
  <dcterms:created xsi:type="dcterms:W3CDTF">2013-12-24T07:06:06Z</dcterms:created>
  <dcterms:modified xsi:type="dcterms:W3CDTF">2013-12-24T07:40:27Z</dcterms:modified>
  <cp:category/>
  <cp:version/>
  <cp:contentType/>
  <cp:contentStatus/>
</cp:coreProperties>
</file>