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310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<sst xmlns="http://schemas.openxmlformats.org/spreadsheetml/2006/main" count="66" uniqueCount="58">
  <si>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</si>
  <si>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</si>
  <si>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- 28 februarie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</si>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</sst>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1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2" xfId="210" applyFont="1" applyFill="1" applyBorder="1" applyAlignment="1">
      <alignment horizontal="center" vertical="center" wrapText="1"/>
      <protection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4" xfId="210" applyFont="1" applyFill="1" applyBorder="1" applyAlignment="1">
      <alignment horizontal="center"/>
      <protection/>
    </xf>
    <xf numFmtId="165" fontId="24" fillId="30" borderId="24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10" applyFont="1" applyFill="1" applyBorder="1" applyAlignment="1">
      <alignment horizontal="center"/>
      <protection/>
    </xf>
    <xf numFmtId="0" fontId="24" fillId="0" borderId="23" xfId="210" applyFont="1" applyFill="1" applyBorder="1" applyAlignment="1">
      <alignment horizontal="right"/>
      <protection/>
    </xf>
    <xf numFmtId="0" fontId="24" fillId="0" borderId="23" xfId="210" applyFont="1" applyFill="1" applyBorder="1" applyAlignment="1">
      <alignment horizontal="center" wrapText="1"/>
      <protection/>
    </xf>
    <xf numFmtId="0" fontId="73" fillId="0" borderId="23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1" fillId="30" borderId="24" xfId="0" applyNumberFormat="1" applyFont="1" applyFill="1" applyBorder="1" applyAlignment="1" applyProtection="1">
      <alignment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2%20februarie%202013\bgc%20februarie%202013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 adm "/>
      <sheetName val="56 UAt"/>
      <sheetName val="  feb  2013 "/>
      <sheetName val="UAT 2013 feb"/>
      <sheetName val=" consolidari feb"/>
      <sheetName val=" feb  2013  (in  luna)"/>
      <sheetName val="UAT  2013 feb (in luna)"/>
      <sheetName val=" bgc ian  2013  (val)"/>
      <sheetName val="UAT  2013  ian (val)"/>
      <sheetName val="2012 - 2013"/>
      <sheetName val="progr.%.exec"/>
      <sheetName val="Sinteza - Ax 2"/>
      <sheetName val="bgc desfasurat"/>
      <sheetName val="decembrie estim FEN"/>
      <sheetName val="Corectii UE"/>
      <sheetName val="prog 2013"/>
      <sheetName val="programe blocate"/>
      <sheetName val="BGC 2012"/>
      <sheetName val="FNUASS deductibile"/>
      <sheetName val="BSOM deductibile"/>
      <sheetName val="BAS deductibile"/>
      <sheetName val="progr exec trim III (2)"/>
      <sheetName val="BGCrectif II 2012"/>
      <sheetName val="BGC (2)"/>
      <sheetName val="feb 2012"/>
      <sheetName val="BGC cumulat"/>
      <sheetName val="BGC in luna"/>
      <sheetName val="cnadr"/>
      <sheetName val="Anexa program executie"/>
      <sheetName val="Foaie1"/>
      <sheetName val="SPECIAL_AND"/>
      <sheetName val="CNADN_ex"/>
      <sheetName val="Feb  BGC  2012 "/>
      <sheetName val="Sinteza"/>
      <sheetName val="dob_trez"/>
      <sheetName val="progr BL 2012 "/>
      <sheetName val="pres (DS)"/>
      <sheetName val="autofin)"/>
      <sheetName val="BGC prog rectif.2012"/>
      <sheetName val="UAT  2012 "/>
    </sheetNames>
    <sheetDataSet>
      <sheetData sheetId="2">
        <row r="7">
          <cell r="P7">
            <v>623300</v>
          </cell>
        </row>
      </sheetData>
      <sheetData sheetId="15">
        <row r="20">
          <cell r="S20">
            <v>209285.04</v>
          </cell>
        </row>
        <row r="22">
          <cell r="S22">
            <v>196747.76</v>
          </cell>
        </row>
        <row r="24">
          <cell r="S24">
            <v>122965.38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80980.73999999999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956.2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19427.14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11220.28</v>
          </cell>
        </row>
        <row r="65">
          <cell r="S65">
            <v>0</v>
          </cell>
        </row>
        <row r="66">
          <cell r="S66">
            <v>0</v>
          </cell>
        </row>
        <row r="68">
          <cell r="S68">
            <v>212526.28399999996</v>
          </cell>
        </row>
        <row r="69">
          <cell r="S69">
            <v>222679.018</v>
          </cell>
        </row>
        <row r="71">
          <cell r="S71">
            <v>205008.6000000001</v>
          </cell>
        </row>
        <row r="73">
          <cell r="S73">
            <v>46154</v>
          </cell>
        </row>
        <row r="75">
          <cell r="S75">
            <v>37252.9</v>
          </cell>
        </row>
        <row r="77">
          <cell r="S77">
            <v>11382.999999999998</v>
          </cell>
        </row>
        <row r="79">
          <cell r="S79">
            <v>5229.700000000001</v>
          </cell>
        </row>
        <row r="81">
          <cell r="S81">
            <v>103999.1</v>
          </cell>
        </row>
        <row r="83">
          <cell r="S83">
            <v>1632.9000000000015</v>
          </cell>
        </row>
        <row r="85">
          <cell r="S85">
            <v>12279.800000000001</v>
          </cell>
        </row>
        <row r="86">
          <cell r="S86">
            <v>17311</v>
          </cell>
        </row>
        <row r="87">
          <cell r="S87">
            <v>69979.30000000002</v>
          </cell>
        </row>
        <row r="89">
          <cell r="S89">
            <v>2796.1000000000004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17670.418</v>
          </cell>
        </row>
        <row r="97">
          <cell r="S97">
            <v>17670.418</v>
          </cell>
        </row>
        <row r="98">
          <cell r="S98">
            <v>0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-13393.978000000003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P188"/>
  <sheetViews>
    <sheetView showZeros="0" tabSelected="1" view="pageBreakPreview" zoomScale="75" zoomScaleNormal="75" zoomScaleSheetLayoutView="75" workbookViewId="0" topLeftCell="A30">
      <selection activeCell="A63" sqref="A63:O63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4" ht="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1.25" customHeight="1" hidden="1" thickBot="1">
      <c r="A6" s="6" t="s">
        <v>3</v>
      </c>
      <c r="B6" s="6"/>
      <c r="C6" s="6"/>
      <c r="D6" s="6"/>
      <c r="E6" s="10"/>
      <c r="F6" s="11"/>
      <c r="G6" s="6"/>
      <c r="H6" s="6"/>
      <c r="I6" s="10"/>
      <c r="J6" s="12"/>
      <c r="K6" s="13"/>
      <c r="L6" s="13"/>
      <c r="M6" s="14"/>
      <c r="N6" s="13"/>
    </row>
    <row r="7" spans="1:16" ht="47.25" customHeight="1">
      <c r="A7" s="15"/>
      <c r="B7" s="16" t="s">
        <v>4</v>
      </c>
      <c r="C7" s="17"/>
      <c r="D7" s="17"/>
      <c r="E7" s="18"/>
      <c r="F7" s="19" t="s">
        <v>5</v>
      </c>
      <c r="G7" s="19"/>
      <c r="H7" s="19"/>
      <c r="I7" s="20"/>
      <c r="J7" s="21" t="s">
        <v>6</v>
      </c>
      <c r="K7" s="22"/>
      <c r="L7" s="22"/>
      <c r="M7" s="23"/>
      <c r="N7" s="24" t="s">
        <v>7</v>
      </c>
      <c r="O7" s="16"/>
      <c r="P7" s="25"/>
    </row>
    <row r="8" spans="1:16" s="34" customFormat="1" ht="33" customHeight="1">
      <c r="A8" s="26"/>
      <c r="B8" s="27" t="s">
        <v>8</v>
      </c>
      <c r="C8" s="28" t="s">
        <v>9</v>
      </c>
      <c r="D8" s="28" t="s">
        <v>10</v>
      </c>
      <c r="E8" s="29"/>
      <c r="F8" s="27" t="s">
        <v>8</v>
      </c>
      <c r="G8" s="28" t="s">
        <v>9</v>
      </c>
      <c r="H8" s="28" t="s">
        <v>10</v>
      </c>
      <c r="I8" s="29"/>
      <c r="J8" s="30" t="s">
        <v>8</v>
      </c>
      <c r="K8" s="28" t="s">
        <v>9</v>
      </c>
      <c r="L8" s="28" t="s">
        <v>10</v>
      </c>
      <c r="M8" s="29"/>
      <c r="N8" s="31" t="s">
        <v>8</v>
      </c>
      <c r="O8" s="32" t="s">
        <v>11</v>
      </c>
      <c r="P8" s="33"/>
    </row>
    <row r="9" spans="1:16" s="39" customFormat="1" ht="9.75" customHeight="1">
      <c r="A9" s="35"/>
      <c r="B9" s="35"/>
      <c r="C9" s="35"/>
      <c r="D9" s="35"/>
      <c r="E9" s="35"/>
      <c r="F9" s="36"/>
      <c r="G9" s="35"/>
      <c r="H9" s="35"/>
      <c r="I9" s="35"/>
      <c r="J9" s="37"/>
      <c r="K9" s="37"/>
      <c r="L9" s="37"/>
      <c r="M9" s="37"/>
      <c r="N9" s="37"/>
      <c r="O9" s="38"/>
      <c r="P9" s="38"/>
    </row>
    <row r="10" spans="1:16" s="39" customFormat="1" ht="18" customHeight="1">
      <c r="A10" s="40" t="s">
        <v>12</v>
      </c>
      <c r="B10" s="41">
        <v>585200</v>
      </c>
      <c r="C10" s="42"/>
      <c r="D10" s="42"/>
      <c r="E10" s="42"/>
      <c r="F10" s="41">
        <v>497325</v>
      </c>
      <c r="G10" s="42"/>
      <c r="H10" s="42"/>
      <c r="I10" s="42"/>
      <c r="J10" s="42">
        <f>'[1]  feb  2013 '!P7</f>
        <v>623300</v>
      </c>
      <c r="K10" s="42"/>
      <c r="L10" s="42"/>
      <c r="M10" s="42"/>
      <c r="N10" s="42"/>
      <c r="O10" s="43"/>
      <c r="P10" s="43"/>
    </row>
    <row r="11" spans="6:16" s="39" customFormat="1" ht="8.25" customHeight="1">
      <c r="F11" s="44"/>
      <c r="J11" s="45"/>
      <c r="K11" s="45"/>
      <c r="L11" s="45"/>
      <c r="M11" s="45"/>
      <c r="N11" s="45"/>
      <c r="O11" s="46"/>
      <c r="P11" s="46"/>
    </row>
    <row r="12" spans="1:16" s="45" customFormat="1" ht="35.25" customHeight="1">
      <c r="A12" s="47" t="s">
        <v>13</v>
      </c>
      <c r="B12" s="48">
        <f>B13+B30+B31+B33+B35++B37+B32</f>
        <v>29268.266483366668</v>
      </c>
      <c r="C12" s="49">
        <f aca="true" t="shared" si="0" ref="C12:C35">B12/$B$10*100</f>
        <v>5.001412591142629</v>
      </c>
      <c r="D12" s="49">
        <f aca="true" t="shared" si="1" ref="D12:D35">B12/B$12*100</f>
        <v>100</v>
      </c>
      <c r="E12" s="49"/>
      <c r="F12" s="48">
        <f>'[1]prog 2013'!S20</f>
        <v>209285.04</v>
      </c>
      <c r="G12" s="49">
        <f aca="true" t="shared" si="2" ref="G12:G35">F12/$J$10*100</f>
        <v>33.576935665008826</v>
      </c>
      <c r="H12" s="49">
        <f aca="true" t="shared" si="3" ref="H12:H35">F12/F$12*100</f>
        <v>100</v>
      </c>
      <c r="I12" s="49"/>
      <c r="J12" s="48">
        <f>J13+J30+J31+J33+J35+J37+J32</f>
        <v>29285.835320200003</v>
      </c>
      <c r="K12" s="49">
        <f aca="true" t="shared" si="4" ref="K12:K35">J12/$J$10*100</f>
        <v>4.698513608246431</v>
      </c>
      <c r="L12" s="49">
        <f aca="true" t="shared" si="5" ref="L12:L35">J12/J$12*100</f>
        <v>100</v>
      </c>
      <c r="M12" s="49"/>
      <c r="N12" s="49">
        <f aca="true" t="shared" si="6" ref="N12:N35">J12-B12</f>
        <v>17.56883683333581</v>
      </c>
      <c r="O12" s="50">
        <f aca="true" t="shared" si="7" ref="O12:O28">J12/B12-1</f>
        <v>0.0006002691291375761</v>
      </c>
      <c r="P12" s="50"/>
    </row>
    <row r="13" spans="1:16" s="55" customFormat="1" ht="24.75" customHeight="1">
      <c r="A13" s="51" t="s">
        <v>14</v>
      </c>
      <c r="B13" s="52">
        <f>B14+B27+B28</f>
        <v>28464.97412736667</v>
      </c>
      <c r="C13" s="53">
        <f t="shared" si="0"/>
        <v>4.8641445877249945</v>
      </c>
      <c r="D13" s="53">
        <f t="shared" si="1"/>
        <v>97.2554153268472</v>
      </c>
      <c r="E13" s="53"/>
      <c r="F13" s="52">
        <f>'[1]prog 2013'!S22</f>
        <v>196747.76</v>
      </c>
      <c r="G13" s="53">
        <f t="shared" si="2"/>
        <v>31.56549975934542</v>
      </c>
      <c r="H13" s="53">
        <f t="shared" si="3"/>
        <v>94.00947148444055</v>
      </c>
      <c r="I13" s="53"/>
      <c r="J13" s="52">
        <f>J14+J27+J28</f>
        <v>28760.0634872</v>
      </c>
      <c r="K13" s="53">
        <f t="shared" si="4"/>
        <v>4.614160674987968</v>
      </c>
      <c r="L13" s="53">
        <f t="shared" si="5"/>
        <v>98.20468896566747</v>
      </c>
      <c r="M13" s="53"/>
      <c r="N13" s="53">
        <f t="shared" si="6"/>
        <v>295.0893598333314</v>
      </c>
      <c r="O13" s="54">
        <f t="shared" si="7"/>
        <v>0.010366753137134532</v>
      </c>
      <c r="P13" s="54"/>
    </row>
    <row r="14" spans="1:16" s="55" customFormat="1" ht="25.5" customHeight="1">
      <c r="A14" s="56" t="s">
        <v>15</v>
      </c>
      <c r="B14" s="52">
        <f>B15+B19+B20+B25+B26</f>
        <v>17429.439689</v>
      </c>
      <c r="C14" s="53">
        <f t="shared" si="0"/>
        <v>2.9783731525974027</v>
      </c>
      <c r="D14" s="53">
        <f t="shared" si="1"/>
        <v>59.55063891093535</v>
      </c>
      <c r="E14" s="53"/>
      <c r="F14" s="52">
        <f>'[1]prog 2013'!S24</f>
        <v>122965.38</v>
      </c>
      <c r="G14" s="53">
        <f t="shared" si="2"/>
        <v>19.72812128990855</v>
      </c>
      <c r="H14" s="53">
        <f t="shared" si="3"/>
        <v>58.7549783778143</v>
      </c>
      <c r="I14" s="53"/>
      <c r="J14" s="52">
        <f>J15+J19+J20+J25+J26</f>
        <v>17228.5594152</v>
      </c>
      <c r="K14" s="53">
        <f t="shared" si="4"/>
        <v>2.7640878253168624</v>
      </c>
      <c r="L14" s="53">
        <f t="shared" si="5"/>
        <v>58.8289841379957</v>
      </c>
      <c r="M14" s="53"/>
      <c r="N14" s="53">
        <f t="shared" si="6"/>
        <v>-200.88027379999767</v>
      </c>
      <c r="O14" s="54">
        <f t="shared" si="7"/>
        <v>-0.011525343177083092</v>
      </c>
      <c r="P14" s="54"/>
    </row>
    <row r="15" spans="1:16" s="55" customFormat="1" ht="40.5" customHeight="1">
      <c r="A15" s="57" t="s">
        <v>16</v>
      </c>
      <c r="B15" s="52">
        <f>B16+B17+B18</f>
        <v>5315.977916</v>
      </c>
      <c r="C15" s="53">
        <f t="shared" si="0"/>
        <v>0.9084036083390293</v>
      </c>
      <c r="D15" s="53">
        <f t="shared" si="1"/>
        <v>18.16294080491956</v>
      </c>
      <c r="E15" s="53"/>
      <c r="F15" s="58">
        <f>'[1]prog 2013'!S26</f>
        <v>36359.94</v>
      </c>
      <c r="G15" s="53">
        <f t="shared" si="2"/>
        <v>5.833457404139259</v>
      </c>
      <c r="H15" s="53">
        <f t="shared" si="3"/>
        <v>17.373406145035496</v>
      </c>
      <c r="I15" s="53"/>
      <c r="J15" s="52">
        <f>J16+J17+J18</f>
        <v>4503.396152</v>
      </c>
      <c r="K15" s="53">
        <f t="shared" si="4"/>
        <v>0.7225086077330338</v>
      </c>
      <c r="L15" s="53">
        <f t="shared" si="5"/>
        <v>15.377386722152902</v>
      </c>
      <c r="M15" s="53"/>
      <c r="N15" s="53">
        <f t="shared" si="6"/>
        <v>-812.5817639999996</v>
      </c>
      <c r="O15" s="54">
        <f t="shared" si="7"/>
        <v>-0.15285649730678819</v>
      </c>
      <c r="P15" s="54"/>
    </row>
    <row r="16" spans="1:16" ht="25.5" customHeight="1">
      <c r="A16" s="59" t="s">
        <v>17</v>
      </c>
      <c r="B16" s="60">
        <v>1602.463044</v>
      </c>
      <c r="C16" s="60">
        <f t="shared" si="0"/>
        <v>0.2738316889952153</v>
      </c>
      <c r="D16" s="60">
        <f t="shared" si="1"/>
        <v>5.4750869680330725</v>
      </c>
      <c r="E16" s="60"/>
      <c r="F16" s="44">
        <f>'[1]prog 2013'!S28</f>
        <v>11721.800000000001</v>
      </c>
      <c r="G16" s="60">
        <f t="shared" si="2"/>
        <v>1.880603240815017</v>
      </c>
      <c r="H16" s="60">
        <f t="shared" si="3"/>
        <v>5.600878113409348</v>
      </c>
      <c r="I16" s="60"/>
      <c r="J16" s="60">
        <v>365.570611</v>
      </c>
      <c r="K16" s="60">
        <f t="shared" si="4"/>
        <v>0.058650828012193165</v>
      </c>
      <c r="L16" s="60">
        <f t="shared" si="5"/>
        <v>1.2482847322024189</v>
      </c>
      <c r="M16" s="60"/>
      <c r="N16" s="60">
        <f t="shared" si="6"/>
        <v>-1236.892433</v>
      </c>
      <c r="O16" s="61">
        <f t="shared" si="7"/>
        <v>-0.7718695527058907</v>
      </c>
      <c r="P16" s="61"/>
    </row>
    <row r="17" spans="1:16" ht="18" customHeight="1">
      <c r="A17" s="59" t="s">
        <v>18</v>
      </c>
      <c r="B17" s="60">
        <v>3531.181203</v>
      </c>
      <c r="C17" s="60">
        <f t="shared" si="0"/>
        <v>0.6034144229323308</v>
      </c>
      <c r="D17" s="60">
        <f t="shared" si="1"/>
        <v>12.064879910147026</v>
      </c>
      <c r="E17" s="60"/>
      <c r="F17" s="44">
        <f>'[1]prog 2013'!S30</f>
        <v>23146.2</v>
      </c>
      <c r="G17" s="60">
        <f t="shared" si="2"/>
        <v>3.7134927001443927</v>
      </c>
      <c r="H17" s="60">
        <f t="shared" si="3"/>
        <v>11.059653379907134</v>
      </c>
      <c r="I17" s="60"/>
      <c r="J17" s="60">
        <v>3951.343403</v>
      </c>
      <c r="K17" s="60">
        <f t="shared" si="4"/>
        <v>0.6339392592652013</v>
      </c>
      <c r="L17" s="60">
        <f t="shared" si="5"/>
        <v>13.492336345532024</v>
      </c>
      <c r="M17" s="60"/>
      <c r="N17" s="60">
        <f t="shared" si="6"/>
        <v>420.16219999999976</v>
      </c>
      <c r="O17" s="61">
        <f t="shared" si="7"/>
        <v>0.11898630397189502</v>
      </c>
      <c r="P17" s="61"/>
    </row>
    <row r="18" spans="1:16" ht="30" customHeight="1">
      <c r="A18" s="62" t="s">
        <v>19</v>
      </c>
      <c r="B18" s="60">
        <v>182.333669</v>
      </c>
      <c r="C18" s="60">
        <f t="shared" si="0"/>
        <v>0.031157496411483254</v>
      </c>
      <c r="D18" s="60">
        <f t="shared" si="1"/>
        <v>0.6229739267394648</v>
      </c>
      <c r="E18" s="60"/>
      <c r="F18" s="63">
        <f>'[1]prog 2013'!S33</f>
        <v>1491.9399999999998</v>
      </c>
      <c r="G18" s="60">
        <f t="shared" si="2"/>
        <v>0.23936146317984916</v>
      </c>
      <c r="H18" s="60">
        <f t="shared" si="3"/>
        <v>0.7128746517190143</v>
      </c>
      <c r="I18" s="60"/>
      <c r="J18" s="60">
        <v>186.48213800000002</v>
      </c>
      <c r="K18" s="60">
        <f t="shared" si="4"/>
        <v>0.02991852045563934</v>
      </c>
      <c r="L18" s="60">
        <f t="shared" si="5"/>
        <v>0.6367656444184583</v>
      </c>
      <c r="M18" s="60"/>
      <c r="N18" s="60">
        <f t="shared" si="6"/>
        <v>4.148469000000034</v>
      </c>
      <c r="O18" s="61">
        <f t="shared" si="7"/>
        <v>0.022752073288230923</v>
      </c>
      <c r="P18" s="61"/>
    </row>
    <row r="19" spans="1:16" ht="24" customHeight="1">
      <c r="A19" s="57" t="s">
        <v>20</v>
      </c>
      <c r="B19" s="53">
        <v>593.9607050000001</v>
      </c>
      <c r="C19" s="53">
        <f t="shared" si="0"/>
        <v>0.10149704460013671</v>
      </c>
      <c r="D19" s="53">
        <f t="shared" si="1"/>
        <v>2.0293675586750295</v>
      </c>
      <c r="E19" s="53"/>
      <c r="F19" s="58">
        <f>'[1]prog 2013'!S35</f>
        <v>4493.8</v>
      </c>
      <c r="G19" s="60">
        <f t="shared" si="2"/>
        <v>0.7209690357773143</v>
      </c>
      <c r="H19" s="53">
        <f t="shared" si="3"/>
        <v>2.1472151091162557</v>
      </c>
      <c r="I19" s="53"/>
      <c r="J19" s="53">
        <v>638.758891</v>
      </c>
      <c r="K19" s="53">
        <f t="shared" si="4"/>
        <v>0.1024801686186427</v>
      </c>
      <c r="L19" s="53">
        <f t="shared" si="5"/>
        <v>2.1811189061744596</v>
      </c>
      <c r="M19" s="53"/>
      <c r="N19" s="53">
        <f t="shared" si="6"/>
        <v>44.79818599999987</v>
      </c>
      <c r="O19" s="54">
        <f t="shared" si="7"/>
        <v>0.07542281100902093</v>
      </c>
      <c r="P19" s="54"/>
    </row>
    <row r="20" spans="1:16" ht="23.25" customHeight="1">
      <c r="A20" s="64" t="s">
        <v>21</v>
      </c>
      <c r="B20" s="52">
        <f>B21+B22+B23+B24</f>
        <v>11334.9625</v>
      </c>
      <c r="C20" s="60">
        <f t="shared" si="0"/>
        <v>1.9369382262474366</v>
      </c>
      <c r="D20" s="53">
        <f t="shared" si="1"/>
        <v>38.72782320894108</v>
      </c>
      <c r="E20" s="53"/>
      <c r="F20" s="65">
        <f>'[1]prog 2013'!S37</f>
        <v>80980.73999999999</v>
      </c>
      <c r="G20" s="60">
        <f t="shared" si="2"/>
        <v>12.992257339964702</v>
      </c>
      <c r="H20" s="53">
        <f t="shared" si="3"/>
        <v>38.6939936079521</v>
      </c>
      <c r="I20" s="53"/>
      <c r="J20" s="52">
        <f>J21+J22+J23+J24</f>
        <v>11913.243934200002</v>
      </c>
      <c r="K20" s="53">
        <f t="shared" si="4"/>
        <v>1.9113178139258786</v>
      </c>
      <c r="L20" s="53">
        <f t="shared" si="5"/>
        <v>40.679201408958285</v>
      </c>
      <c r="M20" s="53"/>
      <c r="N20" s="53">
        <f t="shared" si="6"/>
        <v>578.281434200002</v>
      </c>
      <c r="O20" s="54">
        <f t="shared" si="7"/>
        <v>0.05101749866397909</v>
      </c>
      <c r="P20" s="54"/>
    </row>
    <row r="21" spans="1:16" ht="20.25" customHeight="1">
      <c r="A21" s="59" t="s">
        <v>22</v>
      </c>
      <c r="B21" s="44">
        <v>7889.758792</v>
      </c>
      <c r="C21" s="60">
        <f t="shared" si="0"/>
        <v>1.3482157881066301</v>
      </c>
      <c r="D21" s="60">
        <f t="shared" si="1"/>
        <v>26.95670000300085</v>
      </c>
      <c r="E21" s="60"/>
      <c r="F21" s="44">
        <f>'[1]prog 2013'!S40</f>
        <v>52948.8</v>
      </c>
      <c r="G21" s="60">
        <f t="shared" si="2"/>
        <v>8.49491416653297</v>
      </c>
      <c r="H21" s="60">
        <f t="shared" si="3"/>
        <v>25.299849430231614</v>
      </c>
      <c r="I21" s="60"/>
      <c r="J21" s="60">
        <v>8093.032790000001</v>
      </c>
      <c r="K21" s="60">
        <f t="shared" si="4"/>
        <v>1.2984169404781005</v>
      </c>
      <c r="L21" s="60">
        <f t="shared" si="5"/>
        <v>27.634631901442823</v>
      </c>
      <c r="M21" s="60"/>
      <c r="N21" s="60">
        <f t="shared" si="6"/>
        <v>203.27399800000148</v>
      </c>
      <c r="O21" s="61">
        <f t="shared" si="7"/>
        <v>0.0257642854945217</v>
      </c>
      <c r="P21" s="61"/>
    </row>
    <row r="22" spans="1:16" ht="18" customHeight="1">
      <c r="A22" s="59" t="s">
        <v>23</v>
      </c>
      <c r="B22" s="44">
        <v>2757.892198</v>
      </c>
      <c r="C22" s="60">
        <f t="shared" si="0"/>
        <v>0.47127344463431303</v>
      </c>
      <c r="D22" s="60">
        <f t="shared" si="1"/>
        <v>9.422806778007596</v>
      </c>
      <c r="E22" s="60"/>
      <c r="F22" s="44">
        <f>'[1]prog 2013'!S42</f>
        <v>22363.2</v>
      </c>
      <c r="G22" s="60">
        <f t="shared" si="2"/>
        <v>3.587871009144874</v>
      </c>
      <c r="H22" s="60">
        <f t="shared" si="3"/>
        <v>10.685522481683355</v>
      </c>
      <c r="I22" s="60"/>
      <c r="J22" s="60">
        <v>3278.862607</v>
      </c>
      <c r="K22" s="60">
        <f t="shared" si="4"/>
        <v>0.5260488700465266</v>
      </c>
      <c r="L22" s="60">
        <f t="shared" si="5"/>
        <v>11.196069946956213</v>
      </c>
      <c r="M22" s="60"/>
      <c r="N22" s="60">
        <f t="shared" si="6"/>
        <v>520.970409</v>
      </c>
      <c r="O22" s="61">
        <f t="shared" si="7"/>
        <v>0.1889016580770646</v>
      </c>
      <c r="P22" s="61"/>
    </row>
    <row r="23" spans="1:16" s="68" customFormat="1" ht="23.25" customHeight="1">
      <c r="A23" s="66" t="s">
        <v>24</v>
      </c>
      <c r="B23" s="44">
        <v>266.27603600000003</v>
      </c>
      <c r="C23" s="60">
        <f t="shared" si="0"/>
        <v>0.04550171496924129</v>
      </c>
      <c r="D23" s="60">
        <f t="shared" si="1"/>
        <v>0.9097772707219484</v>
      </c>
      <c r="E23" s="60"/>
      <c r="F23" s="67">
        <f>'[1]prog 2013'!S44</f>
        <v>956.2</v>
      </c>
      <c r="G23" s="60">
        <f t="shared" si="2"/>
        <v>0.15340927322316703</v>
      </c>
      <c r="H23" s="60">
        <f t="shared" si="3"/>
        <v>0.45688884403777735</v>
      </c>
      <c r="I23" s="60"/>
      <c r="J23" s="60">
        <v>239.9666582</v>
      </c>
      <c r="K23" s="60">
        <f t="shared" si="4"/>
        <v>0.03849938363548853</v>
      </c>
      <c r="L23" s="60">
        <f t="shared" si="5"/>
        <v>0.8193949586081372</v>
      </c>
      <c r="M23" s="60"/>
      <c r="N23" s="60">
        <f t="shared" si="6"/>
        <v>-26.30937780000002</v>
      </c>
      <c r="O23" s="61">
        <f t="shared" si="7"/>
        <v>-0.09880490259363794</v>
      </c>
      <c r="P23" s="61"/>
    </row>
    <row r="24" spans="1:16" ht="42.75" customHeight="1">
      <c r="A24" s="66" t="s">
        <v>25</v>
      </c>
      <c r="B24" s="44">
        <v>421.03547399999997</v>
      </c>
      <c r="C24" s="60">
        <f t="shared" si="0"/>
        <v>0.07194727853725222</v>
      </c>
      <c r="D24" s="60">
        <f t="shared" si="1"/>
        <v>1.438539157210684</v>
      </c>
      <c r="E24" s="60"/>
      <c r="F24" s="67">
        <f>'[1]prog 2013'!S48</f>
        <v>4712.54</v>
      </c>
      <c r="G24" s="60">
        <f t="shared" si="2"/>
        <v>0.7560628910636932</v>
      </c>
      <c r="H24" s="60">
        <f t="shared" si="3"/>
        <v>2.251732851999359</v>
      </c>
      <c r="I24" s="60"/>
      <c r="J24" s="60">
        <v>301.381879</v>
      </c>
      <c r="K24" s="60">
        <f t="shared" si="4"/>
        <v>0.048352619765762876</v>
      </c>
      <c r="L24" s="60">
        <f t="shared" si="5"/>
        <v>1.0291046019511039</v>
      </c>
      <c r="M24" s="60"/>
      <c r="N24" s="60">
        <f t="shared" si="6"/>
        <v>-119.65359499999994</v>
      </c>
      <c r="O24" s="61">
        <f t="shared" si="7"/>
        <v>-0.284188868608254</v>
      </c>
      <c r="P24" s="61"/>
    </row>
    <row r="25" spans="1:16" s="55" customFormat="1" ht="35.25" customHeight="1">
      <c r="A25" s="64" t="s">
        <v>26</v>
      </c>
      <c r="B25" s="69">
        <v>102.267162</v>
      </c>
      <c r="C25" s="53">
        <f t="shared" si="0"/>
        <v>0.017475591592617908</v>
      </c>
      <c r="D25" s="53">
        <f t="shared" si="1"/>
        <v>0.34941311627772365</v>
      </c>
      <c r="E25" s="53"/>
      <c r="F25" s="65">
        <f>'[1]prog 2013'!S51</f>
        <v>741.8</v>
      </c>
      <c r="G25" s="53">
        <f t="shared" si="2"/>
        <v>0.119011711856249</v>
      </c>
      <c r="H25" s="53">
        <f t="shared" si="3"/>
        <v>0.354444827972415</v>
      </c>
      <c r="I25" s="53"/>
      <c r="J25" s="53">
        <v>90.399664</v>
      </c>
      <c r="K25" s="53">
        <f t="shared" si="4"/>
        <v>0.014503395475693888</v>
      </c>
      <c r="L25" s="53">
        <f t="shared" si="5"/>
        <v>0.30868050377120887</v>
      </c>
      <c r="M25" s="53"/>
      <c r="N25" s="53">
        <f t="shared" si="6"/>
        <v>-11.867497999999998</v>
      </c>
      <c r="O25" s="54">
        <f t="shared" si="7"/>
        <v>-0.11604407287649188</v>
      </c>
      <c r="P25" s="54"/>
    </row>
    <row r="26" spans="1:16" s="55" customFormat="1" ht="17.25" customHeight="1">
      <c r="A26" s="70" t="s">
        <v>27</v>
      </c>
      <c r="B26" s="69">
        <v>82.271406</v>
      </c>
      <c r="C26" s="53">
        <f t="shared" si="0"/>
        <v>0.014058681818181819</v>
      </c>
      <c r="D26" s="53">
        <f t="shared" si="1"/>
        <v>0.2810942221219536</v>
      </c>
      <c r="E26" s="53"/>
      <c r="F26" s="53">
        <f>'[1]prog 2013'!S53</f>
        <v>389.1</v>
      </c>
      <c r="G26" s="53">
        <f t="shared" si="2"/>
        <v>0.0624257981710252</v>
      </c>
      <c r="H26" s="53">
        <f t="shared" si="3"/>
        <v>0.18591868773802467</v>
      </c>
      <c r="I26" s="53"/>
      <c r="J26" s="53">
        <v>82.760774</v>
      </c>
      <c r="K26" s="53">
        <f t="shared" si="4"/>
        <v>0.013277839563613029</v>
      </c>
      <c r="L26" s="53">
        <f t="shared" si="5"/>
        <v>0.2825965969388467</v>
      </c>
      <c r="M26" s="53"/>
      <c r="N26" s="53">
        <f t="shared" si="6"/>
        <v>0.4893679999999989</v>
      </c>
      <c r="O26" s="54">
        <f t="shared" si="7"/>
        <v>0.005948214863375378</v>
      </c>
      <c r="P26" s="54"/>
    </row>
    <row r="27" spans="1:16" s="55" customFormat="1" ht="18" customHeight="1">
      <c r="A27" s="71" t="s">
        <v>28</v>
      </c>
      <c r="B27" s="69">
        <v>8597.4219967</v>
      </c>
      <c r="C27" s="53">
        <f t="shared" si="0"/>
        <v>1.469142514815448</v>
      </c>
      <c r="D27" s="53">
        <f t="shared" si="1"/>
        <v>29.374551450069543</v>
      </c>
      <c r="E27" s="53"/>
      <c r="F27" s="72">
        <f>'[1]prog 2013'!S55</f>
        <v>54355.240000000005</v>
      </c>
      <c r="G27" s="53">
        <f t="shared" si="2"/>
        <v>8.720558318626665</v>
      </c>
      <c r="H27" s="53">
        <f t="shared" si="3"/>
        <v>25.97187070800665</v>
      </c>
      <c r="I27" s="53"/>
      <c r="J27" s="53">
        <v>8799.574032</v>
      </c>
      <c r="K27" s="53">
        <f t="shared" si="4"/>
        <v>1.4117718645916895</v>
      </c>
      <c r="L27" s="53">
        <f t="shared" si="5"/>
        <v>30.04720178130096</v>
      </c>
      <c r="M27" s="53"/>
      <c r="N27" s="53">
        <f t="shared" si="6"/>
        <v>202.15203529999962</v>
      </c>
      <c r="O27" s="54">
        <f t="shared" si="7"/>
        <v>0.023513099086865052</v>
      </c>
      <c r="P27" s="54"/>
    </row>
    <row r="28" spans="1:16" s="55" customFormat="1" ht="18.75" customHeight="1">
      <c r="A28" s="73" t="s">
        <v>29</v>
      </c>
      <c r="B28" s="69">
        <v>2438.1124416666667</v>
      </c>
      <c r="C28" s="53">
        <f t="shared" si="0"/>
        <v>0.416628920312144</v>
      </c>
      <c r="D28" s="53">
        <f t="shared" si="1"/>
        <v>8.330224965842307</v>
      </c>
      <c r="E28" s="53"/>
      <c r="F28" s="53">
        <f>'[1]prog 2013'!S57</f>
        <v>19427.14</v>
      </c>
      <c r="G28" s="53">
        <f t="shared" si="2"/>
        <v>3.1168201508102036</v>
      </c>
      <c r="H28" s="53">
        <f t="shared" si="3"/>
        <v>9.282622398619605</v>
      </c>
      <c r="I28" s="53"/>
      <c r="J28" s="53">
        <v>2731.93004</v>
      </c>
      <c r="K28" s="53">
        <f t="shared" si="4"/>
        <v>0.438300985079416</v>
      </c>
      <c r="L28" s="53">
        <f t="shared" si="5"/>
        <v>9.328503046370825</v>
      </c>
      <c r="M28" s="53"/>
      <c r="N28" s="53">
        <f t="shared" si="6"/>
        <v>293.81759833333354</v>
      </c>
      <c r="O28" s="54">
        <f t="shared" si="7"/>
        <v>0.1205102739775541</v>
      </c>
      <c r="P28" s="54"/>
    </row>
    <row r="29" spans="1:16" s="55" customFormat="1" ht="19.5" customHeight="1" hidden="1">
      <c r="A29" s="74" t="s">
        <v>30</v>
      </c>
      <c r="B29" s="69">
        <v>0</v>
      </c>
      <c r="C29" s="53">
        <f t="shared" si="0"/>
        <v>0</v>
      </c>
      <c r="D29" s="53">
        <f t="shared" si="1"/>
        <v>0</v>
      </c>
      <c r="E29" s="53"/>
      <c r="F29" s="75">
        <f>'[1]prog 2013'!S59</f>
        <v>0</v>
      </c>
      <c r="G29" s="53">
        <f t="shared" si="2"/>
        <v>0</v>
      </c>
      <c r="H29" s="53">
        <f t="shared" si="3"/>
        <v>0</v>
      </c>
      <c r="I29" s="53"/>
      <c r="J29" s="53"/>
      <c r="K29" s="53">
        <f t="shared" si="4"/>
        <v>0</v>
      </c>
      <c r="L29" s="53">
        <f t="shared" si="5"/>
        <v>0</v>
      </c>
      <c r="M29" s="53"/>
      <c r="N29" s="53">
        <f t="shared" si="6"/>
        <v>0</v>
      </c>
      <c r="O29" s="54"/>
      <c r="P29" s="54"/>
    </row>
    <row r="30" spans="1:16" s="55" customFormat="1" ht="19.5" customHeight="1">
      <c r="A30" s="76" t="s">
        <v>31</v>
      </c>
      <c r="B30" s="69">
        <v>48.231196000000004</v>
      </c>
      <c r="C30" s="53">
        <f t="shared" si="0"/>
        <v>0.00824183116883117</v>
      </c>
      <c r="D30" s="53">
        <f t="shared" si="1"/>
        <v>0.16479006717876538</v>
      </c>
      <c r="E30" s="53"/>
      <c r="F30" s="52">
        <f>'[1]prog 2013'!S61</f>
        <v>687.1</v>
      </c>
      <c r="G30" s="53">
        <f t="shared" si="2"/>
        <v>0.11023584148884967</v>
      </c>
      <c r="H30" s="53">
        <f t="shared" si="3"/>
        <v>0.3283082249930525</v>
      </c>
      <c r="I30" s="53"/>
      <c r="J30" s="53">
        <v>53.157888</v>
      </c>
      <c r="K30" s="53">
        <f t="shared" si="4"/>
        <v>0.008528459489812288</v>
      </c>
      <c r="L30" s="53">
        <f t="shared" si="5"/>
        <v>0.18151398933577342</v>
      </c>
      <c r="M30" s="53"/>
      <c r="N30" s="53">
        <f t="shared" si="6"/>
        <v>4.926691999999996</v>
      </c>
      <c r="O30" s="54">
        <f>J30/B30-1</f>
        <v>0.10214741512941106</v>
      </c>
      <c r="P30" s="54"/>
    </row>
    <row r="31" spans="1:16" s="55" customFormat="1" ht="18" customHeight="1">
      <c r="A31" s="76" t="s">
        <v>32</v>
      </c>
      <c r="B31" s="69">
        <v>29.338</v>
      </c>
      <c r="C31" s="53">
        <f t="shared" si="0"/>
        <v>0.005013328776486671</v>
      </c>
      <c r="D31" s="53">
        <f t="shared" si="1"/>
        <v>0.10023825639510617</v>
      </c>
      <c r="E31" s="53"/>
      <c r="F31" s="52">
        <f>'[1]prog 2013'!S63</f>
        <v>629.9</v>
      </c>
      <c r="G31" s="53">
        <f t="shared" si="2"/>
        <v>0.10105888015401893</v>
      </c>
      <c r="H31" s="53">
        <f t="shared" si="3"/>
        <v>0.3009770789159129</v>
      </c>
      <c r="I31" s="53"/>
      <c r="J31" s="53">
        <v>8.77</v>
      </c>
      <c r="K31" s="53">
        <f t="shared" si="4"/>
        <v>0.0014070271137493983</v>
      </c>
      <c r="L31" s="53">
        <f t="shared" si="5"/>
        <v>0.029946217699144344</v>
      </c>
      <c r="M31" s="53"/>
      <c r="N31" s="53">
        <f t="shared" si="6"/>
        <v>-20.568</v>
      </c>
      <c r="O31" s="54">
        <f>J31/B31-1</f>
        <v>-0.7010702842729566</v>
      </c>
      <c r="P31" s="54"/>
    </row>
    <row r="32" spans="1:16" s="55" customFormat="1" ht="30" customHeight="1">
      <c r="A32" s="77" t="s">
        <v>33</v>
      </c>
      <c r="B32" s="69">
        <v>753.466662</v>
      </c>
      <c r="C32" s="53">
        <f t="shared" si="0"/>
        <v>0.12875370164046482</v>
      </c>
      <c r="D32" s="53">
        <f t="shared" si="1"/>
        <v>2.574346732930697</v>
      </c>
      <c r="E32" s="53"/>
      <c r="F32" s="78">
        <f>'[1]prog 2013'!S64</f>
        <v>11220.28</v>
      </c>
      <c r="G32" s="53">
        <f t="shared" si="2"/>
        <v>1.800141184020536</v>
      </c>
      <c r="H32" s="53">
        <f t="shared" si="3"/>
        <v>5.361243211650484</v>
      </c>
      <c r="I32" s="53"/>
      <c r="J32" s="53">
        <v>686.4639449999999</v>
      </c>
      <c r="K32" s="53">
        <f t="shared" si="4"/>
        <v>0.11013379512273382</v>
      </c>
      <c r="L32" s="53">
        <f t="shared" si="5"/>
        <v>2.344013539291157</v>
      </c>
      <c r="M32" s="53"/>
      <c r="N32" s="53">
        <f t="shared" si="6"/>
        <v>-67.00271700000019</v>
      </c>
      <c r="O32" s="54">
        <f>J32/B32-1</f>
        <v>-0.08892592118428755</v>
      </c>
      <c r="P32" s="54"/>
    </row>
    <row r="33" spans="1:16" s="55" customFormat="1" ht="17.25" customHeight="1" hidden="1">
      <c r="A33" s="76" t="s">
        <v>34</v>
      </c>
      <c r="B33" s="69">
        <v>0</v>
      </c>
      <c r="C33" s="53">
        <f t="shared" si="0"/>
        <v>0</v>
      </c>
      <c r="D33" s="53">
        <f t="shared" si="1"/>
        <v>0</v>
      </c>
      <c r="E33" s="53"/>
      <c r="F33" s="52">
        <f>'[1]prog 2013'!S65</f>
        <v>0</v>
      </c>
      <c r="G33" s="53">
        <f t="shared" si="2"/>
        <v>0</v>
      </c>
      <c r="H33" s="53">
        <f t="shared" si="3"/>
        <v>0</v>
      </c>
      <c r="I33" s="53"/>
      <c r="J33" s="53">
        <v>0</v>
      </c>
      <c r="K33" s="53">
        <f t="shared" si="4"/>
        <v>0</v>
      </c>
      <c r="L33" s="53">
        <f t="shared" si="5"/>
        <v>0</v>
      </c>
      <c r="M33" s="53"/>
      <c r="N33" s="53">
        <f t="shared" si="6"/>
        <v>0</v>
      </c>
      <c r="O33" s="54"/>
      <c r="P33" s="54"/>
    </row>
    <row r="34" spans="1:16" ht="3.75" customHeight="1">
      <c r="A34" s="79"/>
      <c r="B34" s="69"/>
      <c r="C34" s="60">
        <f t="shared" si="0"/>
        <v>0</v>
      </c>
      <c r="D34" s="60">
        <f t="shared" si="1"/>
        <v>0</v>
      </c>
      <c r="E34" s="60"/>
      <c r="F34" s="63">
        <f>'[1]prog 2013'!S66</f>
        <v>0</v>
      </c>
      <c r="G34" s="60">
        <f t="shared" si="2"/>
        <v>0</v>
      </c>
      <c r="H34" s="60">
        <f t="shared" si="3"/>
        <v>0</v>
      </c>
      <c r="I34" s="60"/>
      <c r="J34" s="60"/>
      <c r="K34" s="60">
        <f t="shared" si="4"/>
        <v>0</v>
      </c>
      <c r="L34" s="60">
        <f t="shared" si="5"/>
        <v>0</v>
      </c>
      <c r="M34" s="60"/>
      <c r="N34" s="60">
        <f t="shared" si="6"/>
        <v>0</v>
      </c>
      <c r="O34" s="54"/>
      <c r="P34" s="54"/>
    </row>
    <row r="35" spans="1:16" ht="14.25" customHeight="1">
      <c r="A35" s="76" t="s">
        <v>35</v>
      </c>
      <c r="B35" s="69">
        <v>-27.743502</v>
      </c>
      <c r="C35" s="80">
        <f t="shared" si="0"/>
        <v>-0.004740858168147641</v>
      </c>
      <c r="D35" s="80">
        <f t="shared" si="1"/>
        <v>-0.09479038335176701</v>
      </c>
      <c r="E35" s="80"/>
      <c r="F35" s="81">
        <f>'[1]prog 2013'!S68</f>
        <v>212526.28399999996</v>
      </c>
      <c r="G35" s="80">
        <f t="shared" si="2"/>
        <v>34.09694914166532</v>
      </c>
      <c r="H35" s="80">
        <f t="shared" si="3"/>
        <v>101.54872225936454</v>
      </c>
      <c r="I35" s="80"/>
      <c r="J35" s="80">
        <v>-222.62</v>
      </c>
      <c r="K35" s="80">
        <f t="shared" si="4"/>
        <v>-0.035716348467832504</v>
      </c>
      <c r="L35" s="80">
        <f t="shared" si="5"/>
        <v>-0.7601627119935592</v>
      </c>
      <c r="M35" s="80"/>
      <c r="N35" s="80">
        <f t="shared" si="6"/>
        <v>-194.876498</v>
      </c>
      <c r="O35" s="82"/>
      <c r="P35" s="83"/>
    </row>
    <row r="36" spans="1:16" ht="3.75" customHeight="1">
      <c r="A36" s="51"/>
      <c r="B36" s="52"/>
      <c r="C36" s="52"/>
      <c r="D36" s="52"/>
      <c r="E36" s="52"/>
      <c r="F36" s="52"/>
      <c r="G36" s="53"/>
      <c r="H36" s="53"/>
      <c r="I36" s="53"/>
      <c r="J36" s="72"/>
      <c r="K36" s="53"/>
      <c r="L36" s="53"/>
      <c r="M36" s="53"/>
      <c r="N36" s="53"/>
      <c r="O36" s="84"/>
      <c r="P36" s="84"/>
    </row>
    <row r="37" spans="1:16" ht="12" customHeight="1">
      <c r="A37" s="85"/>
      <c r="B37" s="52"/>
      <c r="C37" s="52"/>
      <c r="D37" s="52"/>
      <c r="E37" s="52"/>
      <c r="F37" s="52"/>
      <c r="G37" s="53"/>
      <c r="H37" s="53"/>
      <c r="I37" s="53"/>
      <c r="J37" s="72"/>
      <c r="K37" s="53"/>
      <c r="L37" s="53"/>
      <c r="M37" s="53"/>
      <c r="N37" s="53"/>
      <c r="O37" s="84"/>
      <c r="P37" s="84"/>
    </row>
    <row r="38" spans="1:16" s="55" customFormat="1" ht="33" customHeight="1">
      <c r="A38" s="47" t="s">
        <v>36</v>
      </c>
      <c r="B38" s="86">
        <f>B39+B52+B56+B59+B60</f>
        <v>31965.394909466668</v>
      </c>
      <c r="C38" s="49">
        <f aca="true" t="shared" si="8" ref="C38:C61">B38/$B$10*100</f>
        <v>5.462302616108453</v>
      </c>
      <c r="D38" s="49">
        <f aca="true" t="shared" si="9" ref="D38:D61">B38/B$38*100</f>
        <v>100</v>
      </c>
      <c r="E38" s="49"/>
      <c r="F38" s="48">
        <f>'[1]prog 2013'!S69</f>
        <v>222679.018</v>
      </c>
      <c r="G38" s="49">
        <f aca="true" t="shared" si="10" ref="G38:G46">F38/$J$10*100</f>
        <v>35.72581710251885</v>
      </c>
      <c r="H38" s="49">
        <f aca="true" t="shared" si="11" ref="H38:H59">F38/F$38*100</f>
        <v>100</v>
      </c>
      <c r="I38" s="49"/>
      <c r="J38" s="86">
        <f>J39+J52+J56+J59+J60</f>
        <v>31727.025876199998</v>
      </c>
      <c r="K38" s="49">
        <f aca="true" t="shared" si="12" ref="K38:K61">J38/$J$10*100</f>
        <v>5.090169400962618</v>
      </c>
      <c r="L38" s="49">
        <f aca="true" t="shared" si="13" ref="L38:L61">J38/J$38*100</f>
        <v>100</v>
      </c>
      <c r="M38" s="49"/>
      <c r="N38" s="49">
        <f aca="true" t="shared" si="14" ref="N38:N61">J38-B38</f>
        <v>-238.36903326667016</v>
      </c>
      <c r="O38" s="50">
        <f aca="true" t="shared" si="15" ref="O38:O50">J38/B38-1</f>
        <v>-0.007457096461401025</v>
      </c>
      <c r="P38" s="50"/>
    </row>
    <row r="39" spans="1:16" s="55" customFormat="1" ht="19.5" customHeight="1">
      <c r="A39" s="87" t="s">
        <v>37</v>
      </c>
      <c r="B39" s="72">
        <f>B40+B41+B42+B43+B44+B50</f>
        <v>29701.17494766667</v>
      </c>
      <c r="C39" s="53">
        <f t="shared" si="8"/>
        <v>5.07538874703805</v>
      </c>
      <c r="D39" s="53">
        <f t="shared" si="9"/>
        <v>92.91665262321087</v>
      </c>
      <c r="E39" s="53"/>
      <c r="F39" s="53">
        <f>'[1]prog 2013'!S71</f>
        <v>205008.6000000001</v>
      </c>
      <c r="G39" s="53">
        <f t="shared" si="10"/>
        <v>32.89083908230388</v>
      </c>
      <c r="H39" s="53">
        <f t="shared" si="11"/>
        <v>92.06462370873221</v>
      </c>
      <c r="I39" s="53"/>
      <c r="J39" s="72">
        <f>J40+J41+J42+J43+J44+J50</f>
        <v>30419.594959199996</v>
      </c>
      <c r="K39" s="53">
        <f t="shared" si="12"/>
        <v>4.88040990842291</v>
      </c>
      <c r="L39" s="53">
        <f t="shared" si="13"/>
        <v>95.87912550611695</v>
      </c>
      <c r="M39" s="53"/>
      <c r="N39" s="53">
        <f t="shared" si="14"/>
        <v>718.420011533326</v>
      </c>
      <c r="O39" s="54">
        <f t="shared" si="15"/>
        <v>0.024188269076869107</v>
      </c>
      <c r="P39" s="54"/>
    </row>
    <row r="40" spans="1:16" ht="19.5" customHeight="1">
      <c r="A40" s="88" t="s">
        <v>38</v>
      </c>
      <c r="B40" s="80">
        <v>6397.753488666667</v>
      </c>
      <c r="C40" s="80">
        <f t="shared" si="8"/>
        <v>1.093259311118706</v>
      </c>
      <c r="D40" s="80">
        <f t="shared" si="9"/>
        <v>20.014623647812183</v>
      </c>
      <c r="E40" s="80"/>
      <c r="F40" s="80">
        <f>'[1]prog 2013'!S73</f>
        <v>46154</v>
      </c>
      <c r="G40" s="80">
        <f t="shared" si="10"/>
        <v>7.404781004331783</v>
      </c>
      <c r="H40" s="80">
        <f t="shared" si="11"/>
        <v>20.72669460038664</v>
      </c>
      <c r="I40" s="80"/>
      <c r="J40" s="89">
        <v>7456.806463999999</v>
      </c>
      <c r="K40" s="80">
        <f t="shared" si="12"/>
        <v>1.196343087437831</v>
      </c>
      <c r="L40" s="80">
        <f t="shared" si="13"/>
        <v>23.503011259538564</v>
      </c>
      <c r="M40" s="80"/>
      <c r="N40" s="80">
        <f t="shared" si="14"/>
        <v>1059.0529753333321</v>
      </c>
      <c r="O40" s="90">
        <f t="shared" si="15"/>
        <v>0.16553513310717527</v>
      </c>
      <c r="P40" s="91"/>
    </row>
    <row r="41" spans="1:16" ht="17.25" customHeight="1">
      <c r="A41" s="88" t="s">
        <v>39</v>
      </c>
      <c r="B41" s="80">
        <v>4344.717926000001</v>
      </c>
      <c r="C41" s="80">
        <f t="shared" si="8"/>
        <v>0.7424330017088177</v>
      </c>
      <c r="D41" s="80">
        <f t="shared" si="9"/>
        <v>13.591941968197919</v>
      </c>
      <c r="E41" s="80"/>
      <c r="F41" s="80">
        <f>'[1]prog 2013'!S75</f>
        <v>37252.9</v>
      </c>
      <c r="G41" s="80">
        <f t="shared" si="10"/>
        <v>5.976720680250281</v>
      </c>
      <c r="H41" s="80">
        <f t="shared" si="11"/>
        <v>16.729416329651677</v>
      </c>
      <c r="I41" s="80"/>
      <c r="J41" s="89">
        <v>4711.1965371999995</v>
      </c>
      <c r="K41" s="80">
        <f t="shared" si="12"/>
        <v>0.7558473507460292</v>
      </c>
      <c r="L41" s="80">
        <f t="shared" si="13"/>
        <v>14.849159059482156</v>
      </c>
      <c r="M41" s="80"/>
      <c r="N41" s="80">
        <f t="shared" si="14"/>
        <v>366.47861119999834</v>
      </c>
      <c r="O41" s="90">
        <f t="shared" si="15"/>
        <v>0.08435038072480805</v>
      </c>
      <c r="P41" s="91"/>
    </row>
    <row r="42" spans="1:16" ht="19.5" customHeight="1">
      <c r="A42" s="88" t="s">
        <v>40</v>
      </c>
      <c r="B42" s="80">
        <v>1164.34463</v>
      </c>
      <c r="C42" s="80">
        <f t="shared" si="8"/>
        <v>0.19896524777853727</v>
      </c>
      <c r="D42" s="80">
        <f t="shared" si="9"/>
        <v>3.642516018643571</v>
      </c>
      <c r="E42" s="80"/>
      <c r="F42" s="80">
        <f>'[1]prog 2013'!S77</f>
        <v>11382.999999999998</v>
      </c>
      <c r="G42" s="80">
        <f t="shared" si="10"/>
        <v>1.8262473929087113</v>
      </c>
      <c r="H42" s="80">
        <f t="shared" si="11"/>
        <v>5.111842194310376</v>
      </c>
      <c r="I42" s="80"/>
      <c r="J42" s="89">
        <v>1638.7581440000001</v>
      </c>
      <c r="K42" s="80">
        <f t="shared" si="12"/>
        <v>0.26291643574522705</v>
      </c>
      <c r="L42" s="80">
        <f t="shared" si="13"/>
        <v>5.165180469151107</v>
      </c>
      <c r="M42" s="80"/>
      <c r="N42" s="80">
        <f t="shared" si="14"/>
        <v>474.4135140000001</v>
      </c>
      <c r="O42" s="90">
        <f t="shared" si="15"/>
        <v>0.4074511117898143</v>
      </c>
      <c r="P42" s="91"/>
    </row>
    <row r="43" spans="1:16" ht="19.5" customHeight="1">
      <c r="A43" s="88" t="s">
        <v>41</v>
      </c>
      <c r="B43" s="80">
        <v>1116.525661</v>
      </c>
      <c r="C43" s="80">
        <f t="shared" si="8"/>
        <v>0.19079385868079288</v>
      </c>
      <c r="D43" s="80">
        <f t="shared" si="9"/>
        <v>3.4929199659890227</v>
      </c>
      <c r="E43" s="80"/>
      <c r="F43" s="80">
        <f>'[1]prog 2013'!S79</f>
        <v>5229.700000000001</v>
      </c>
      <c r="G43" s="80">
        <f t="shared" si="10"/>
        <v>0.8390341729504253</v>
      </c>
      <c r="H43" s="80">
        <f t="shared" si="11"/>
        <v>2.3485373911609404</v>
      </c>
      <c r="I43" s="80"/>
      <c r="J43" s="89">
        <v>686.11735</v>
      </c>
      <c r="K43" s="80">
        <f t="shared" si="12"/>
        <v>0.1100781886731911</v>
      </c>
      <c r="L43" s="80">
        <f t="shared" si="13"/>
        <v>2.1625643471192504</v>
      </c>
      <c r="M43" s="80"/>
      <c r="N43" s="80">
        <f t="shared" si="14"/>
        <v>-430.4083109999999</v>
      </c>
      <c r="O43" s="90">
        <f t="shared" si="15"/>
        <v>-0.3854889556362825</v>
      </c>
      <c r="P43" s="91"/>
    </row>
    <row r="44" spans="1:16" s="55" customFormat="1" ht="19.5" customHeight="1">
      <c r="A44" s="88" t="s">
        <v>42</v>
      </c>
      <c r="B44" s="89">
        <f>B45+B46+B47+B48+B49</f>
        <v>16443.998442</v>
      </c>
      <c r="C44" s="80">
        <f t="shared" si="8"/>
        <v>2.809979227956254</v>
      </c>
      <c r="D44" s="80">
        <f t="shared" si="9"/>
        <v>51.443126194977964</v>
      </c>
      <c r="E44" s="80"/>
      <c r="F44" s="80">
        <f>'[1]prog 2013'!S81</f>
        <v>103999.1</v>
      </c>
      <c r="G44" s="80">
        <f t="shared" si="10"/>
        <v>16.685239852398524</v>
      </c>
      <c r="H44" s="80">
        <f t="shared" si="11"/>
        <v>46.70359198368658</v>
      </c>
      <c r="I44" s="80"/>
      <c r="J44" s="89">
        <f>J45+J46+J47+J48+J49</f>
        <v>15570.819532999998</v>
      </c>
      <c r="K44" s="80">
        <f t="shared" si="12"/>
        <v>2.4981260280763675</v>
      </c>
      <c r="L44" s="80">
        <f t="shared" si="13"/>
        <v>49.07746346524222</v>
      </c>
      <c r="M44" s="80"/>
      <c r="N44" s="80">
        <f t="shared" si="14"/>
        <v>-873.178909000002</v>
      </c>
      <c r="O44" s="90">
        <f t="shared" si="15"/>
        <v>-0.05310015760946529</v>
      </c>
      <c r="P44" s="90"/>
    </row>
    <row r="45" spans="1:16" ht="31.5" customHeight="1">
      <c r="A45" s="92" t="s">
        <v>43</v>
      </c>
      <c r="B45" s="60">
        <v>123.64335500000061</v>
      </c>
      <c r="C45" s="60">
        <f t="shared" si="8"/>
        <v>0.02112839285714296</v>
      </c>
      <c r="D45" s="60">
        <f t="shared" si="9"/>
        <v>0.38680377749183753</v>
      </c>
      <c r="E45" s="60"/>
      <c r="F45" s="67">
        <f>'[1]prog 2013'!S83</f>
        <v>1632.9000000000015</v>
      </c>
      <c r="G45" s="60">
        <f t="shared" si="10"/>
        <v>0.2619765762875022</v>
      </c>
      <c r="H45" s="60">
        <f t="shared" si="11"/>
        <v>0.7332976472888888</v>
      </c>
      <c r="I45" s="60"/>
      <c r="J45" s="93">
        <v>191.98071199999958</v>
      </c>
      <c r="K45" s="60">
        <f t="shared" si="12"/>
        <v>0.03080069180170056</v>
      </c>
      <c r="L45" s="60">
        <f t="shared" si="13"/>
        <v>0.6051015079355855</v>
      </c>
      <c r="M45" s="60"/>
      <c r="N45" s="60">
        <f t="shared" si="14"/>
        <v>68.33735699999897</v>
      </c>
      <c r="O45" s="61">
        <f t="shared" si="15"/>
        <v>0.5526973689770764</v>
      </c>
      <c r="P45" s="91"/>
    </row>
    <row r="46" spans="1:16" ht="15.75" customHeight="1">
      <c r="A46" s="94" t="s">
        <v>44</v>
      </c>
      <c r="B46" s="60">
        <v>2551.7241360000003</v>
      </c>
      <c r="C46" s="95">
        <f t="shared" si="8"/>
        <v>0.43604308544087494</v>
      </c>
      <c r="D46" s="95">
        <f t="shared" si="9"/>
        <v>7.982770565566509</v>
      </c>
      <c r="E46" s="95"/>
      <c r="F46" s="95">
        <f>'[1]prog 2013'!S85</f>
        <v>12279.800000000001</v>
      </c>
      <c r="G46" s="95">
        <f t="shared" si="10"/>
        <v>1.9701267447457087</v>
      </c>
      <c r="H46" s="95">
        <f t="shared" si="11"/>
        <v>5.514574345751785</v>
      </c>
      <c r="I46" s="95"/>
      <c r="J46" s="96">
        <v>2563.3925749999994</v>
      </c>
      <c r="K46" s="95">
        <f t="shared" si="12"/>
        <v>0.4112614431253007</v>
      </c>
      <c r="L46" s="95">
        <f t="shared" si="13"/>
        <v>8.079523700086009</v>
      </c>
      <c r="M46" s="95"/>
      <c r="N46" s="95">
        <f t="shared" si="14"/>
        <v>11.668438999999125</v>
      </c>
      <c r="O46" s="91">
        <f t="shared" si="15"/>
        <v>0.004572766638595294</v>
      </c>
      <c r="P46" s="91"/>
    </row>
    <row r="47" spans="1:16" ht="28.5" customHeight="1">
      <c r="A47" s="92" t="s">
        <v>45</v>
      </c>
      <c r="B47" s="60">
        <v>2248.537198</v>
      </c>
      <c r="C47" s="60">
        <f t="shared" si="8"/>
        <v>0.38423397095010253</v>
      </c>
      <c r="D47" s="60">
        <f t="shared" si="9"/>
        <v>7.034285684154297</v>
      </c>
      <c r="E47" s="53"/>
      <c r="F47" s="67">
        <f>'[1]prog 2013'!S86</f>
        <v>17311</v>
      </c>
      <c r="G47" s="60"/>
      <c r="H47" s="53">
        <f t="shared" si="11"/>
        <v>7.773969975024768</v>
      </c>
      <c r="I47" s="53"/>
      <c r="J47" s="93">
        <v>1243.3658900000005</v>
      </c>
      <c r="K47" s="95">
        <f t="shared" si="12"/>
        <v>0.19948113107652823</v>
      </c>
      <c r="L47" s="60">
        <f t="shared" si="13"/>
        <v>3.9189487689506706</v>
      </c>
      <c r="M47" s="60"/>
      <c r="N47" s="60">
        <f t="shared" si="14"/>
        <v>-1005.1713079999995</v>
      </c>
      <c r="O47" s="91">
        <f t="shared" si="15"/>
        <v>-0.44703343529031514</v>
      </c>
      <c r="P47" s="91"/>
    </row>
    <row r="48" spans="1:16" ht="17.25" customHeight="1">
      <c r="A48" s="94" t="s">
        <v>46</v>
      </c>
      <c r="B48" s="60">
        <v>11205.748073</v>
      </c>
      <c r="C48" s="95">
        <f t="shared" si="8"/>
        <v>1.91485783885851</v>
      </c>
      <c r="D48" s="95">
        <f t="shared" si="9"/>
        <v>35.05587246688881</v>
      </c>
      <c r="E48" s="95"/>
      <c r="F48" s="95">
        <f>'[1]prog 2013'!S87</f>
        <v>69979.30000000002</v>
      </c>
      <c r="G48" s="95">
        <f aca="true" t="shared" si="16" ref="G48:G59">F48/$J$10*100</f>
        <v>11.227226054869247</v>
      </c>
      <c r="H48" s="95">
        <f t="shared" si="11"/>
        <v>31.426086134437693</v>
      </c>
      <c r="I48" s="95"/>
      <c r="J48" s="96">
        <v>11219.576013999998</v>
      </c>
      <c r="K48" s="95">
        <f t="shared" si="12"/>
        <v>1.8000282390502165</v>
      </c>
      <c r="L48" s="95">
        <f t="shared" si="13"/>
        <v>35.36283563980812</v>
      </c>
      <c r="M48" s="95"/>
      <c r="N48" s="95">
        <f t="shared" si="14"/>
        <v>13.827940999997736</v>
      </c>
      <c r="O48" s="91">
        <f t="shared" si="15"/>
        <v>0.0012340042726211031</v>
      </c>
      <c r="P48" s="91"/>
    </row>
    <row r="49" spans="1:16" ht="19.5" customHeight="1">
      <c r="A49" s="97" t="s">
        <v>47</v>
      </c>
      <c r="B49" s="60">
        <v>314.34567999999996</v>
      </c>
      <c r="C49" s="60">
        <f t="shared" si="8"/>
        <v>0.05371593984962405</v>
      </c>
      <c r="D49" s="60">
        <f t="shared" si="9"/>
        <v>0.9833937008765231</v>
      </c>
      <c r="E49" s="60"/>
      <c r="F49" s="60">
        <f>'[1]prog 2013'!S89</f>
        <v>2796.1000000000004</v>
      </c>
      <c r="G49" s="60">
        <f t="shared" si="16"/>
        <v>0.4485961816139901</v>
      </c>
      <c r="H49" s="60">
        <f t="shared" si="11"/>
        <v>1.2556638811834533</v>
      </c>
      <c r="I49" s="60"/>
      <c r="J49" s="93">
        <v>352.504342</v>
      </c>
      <c r="K49" s="60">
        <f t="shared" si="12"/>
        <v>0.05655452302262153</v>
      </c>
      <c r="L49" s="60">
        <f t="shared" si="13"/>
        <v>1.1110538484618278</v>
      </c>
      <c r="M49" s="60"/>
      <c r="N49" s="60">
        <f t="shared" si="14"/>
        <v>38.15866200000005</v>
      </c>
      <c r="O49" s="61">
        <f t="shared" si="15"/>
        <v>0.12139076318783837</v>
      </c>
      <c r="P49" s="91"/>
    </row>
    <row r="50" spans="1:16" ht="31.5" customHeight="1">
      <c r="A50" s="98" t="s">
        <v>48</v>
      </c>
      <c r="B50" s="99">
        <v>233.8348000000001</v>
      </c>
      <c r="C50" s="99">
        <f t="shared" si="8"/>
        <v>0.039958099794941915</v>
      </c>
      <c r="D50" s="80">
        <f t="shared" si="9"/>
        <v>0.7315248275901921</v>
      </c>
      <c r="E50" s="80"/>
      <c r="F50" s="100">
        <f>'[1]prog 2013'!S93</f>
        <v>782.8999999999999</v>
      </c>
      <c r="G50" s="95">
        <f t="shared" si="16"/>
        <v>0.12560564736082142</v>
      </c>
      <c r="H50" s="80">
        <f t="shared" si="11"/>
        <v>0.3515822941162781</v>
      </c>
      <c r="I50" s="80"/>
      <c r="J50" s="89">
        <v>355.896931</v>
      </c>
      <c r="K50" s="80">
        <f t="shared" si="12"/>
        <v>0.057098817744264396</v>
      </c>
      <c r="L50" s="80">
        <f t="shared" si="13"/>
        <v>1.1217469055836582</v>
      </c>
      <c r="M50" s="80"/>
      <c r="N50" s="80">
        <f t="shared" si="14"/>
        <v>122.06213099999991</v>
      </c>
      <c r="O50" s="91">
        <f t="shared" si="15"/>
        <v>0.5220015626416592</v>
      </c>
      <c r="P50" s="90"/>
    </row>
    <row r="51" spans="1:16" ht="15" customHeight="1" hidden="1">
      <c r="A51" s="101" t="s">
        <v>49</v>
      </c>
      <c r="B51" s="102">
        <v>2408.3345699999995</v>
      </c>
      <c r="C51" s="95">
        <f t="shared" si="8"/>
        <v>0.411540425495557</v>
      </c>
      <c r="D51" s="80">
        <f t="shared" si="9"/>
        <v>7.5341930760466305</v>
      </c>
      <c r="E51" s="80"/>
      <c r="F51" s="95">
        <f>'[1]prog 2013'!S91</f>
        <v>207</v>
      </c>
      <c r="G51" s="95">
        <f t="shared" si="16"/>
        <v>0.033210332103321034</v>
      </c>
      <c r="H51" s="80">
        <f t="shared" si="11"/>
        <v>0.09295891541968268</v>
      </c>
      <c r="I51" s="80"/>
      <c r="J51" s="96"/>
      <c r="K51" s="95">
        <f t="shared" si="12"/>
        <v>0</v>
      </c>
      <c r="L51" s="80">
        <f t="shared" si="13"/>
        <v>0</v>
      </c>
      <c r="M51" s="80"/>
      <c r="N51" s="80">
        <f t="shared" si="14"/>
        <v>-2408.3345699999995</v>
      </c>
      <c r="O51" s="90"/>
      <c r="P51" s="90"/>
    </row>
    <row r="52" spans="1:16" s="55" customFormat="1" ht="19.5" customHeight="1">
      <c r="A52" s="87" t="s">
        <v>50</v>
      </c>
      <c r="B52" s="102">
        <v>2408.3345699999995</v>
      </c>
      <c r="C52" s="80">
        <f t="shared" si="8"/>
        <v>0.411540425495557</v>
      </c>
      <c r="D52" s="80">
        <f t="shared" si="9"/>
        <v>7.5341930760466305</v>
      </c>
      <c r="E52" s="80"/>
      <c r="F52" s="80">
        <f>'[1]prog 2013'!S95</f>
        <v>17670.418</v>
      </c>
      <c r="G52" s="80">
        <f t="shared" si="16"/>
        <v>2.8349780202149852</v>
      </c>
      <c r="H52" s="80">
        <f t="shared" si="11"/>
        <v>7.935376291267819</v>
      </c>
      <c r="I52" s="80"/>
      <c r="J52" s="89">
        <v>1416.2513799999997</v>
      </c>
      <c r="K52" s="80">
        <f t="shared" si="12"/>
        <v>0.2272182544521097</v>
      </c>
      <c r="L52" s="80">
        <f t="shared" si="13"/>
        <v>4.463864295147815</v>
      </c>
      <c r="M52" s="80"/>
      <c r="N52" s="80">
        <f t="shared" si="14"/>
        <v>-992.0831899999998</v>
      </c>
      <c r="O52" s="90">
        <f>J52/B52-1</f>
        <v>-0.4119374452196648</v>
      </c>
      <c r="P52" s="90"/>
    </row>
    <row r="53" spans="1:16" ht="26.25" customHeight="1" hidden="1">
      <c r="A53" s="94" t="s">
        <v>51</v>
      </c>
      <c r="B53" s="102">
        <v>18.192</v>
      </c>
      <c r="C53" s="95">
        <f t="shared" si="8"/>
        <v>0.003108680792891319</v>
      </c>
      <c r="D53" s="95">
        <f t="shared" si="9"/>
        <v>0.056911544661105914</v>
      </c>
      <c r="E53" s="95"/>
      <c r="F53" s="95">
        <f>'[1]prog 2013'!S97</f>
        <v>17670.418</v>
      </c>
      <c r="G53" s="95">
        <f t="shared" si="16"/>
        <v>2.8349780202149852</v>
      </c>
      <c r="H53" s="95">
        <f t="shared" si="11"/>
        <v>7.935376291267819</v>
      </c>
      <c r="I53" s="95"/>
      <c r="J53" s="96" t="e">
        <v>#REF!</v>
      </c>
      <c r="K53" s="95" t="e">
        <f t="shared" si="12"/>
        <v>#REF!</v>
      </c>
      <c r="L53" s="95" t="e">
        <f t="shared" si="13"/>
        <v>#REF!</v>
      </c>
      <c r="M53" s="95"/>
      <c r="N53" s="80" t="e">
        <f t="shared" si="14"/>
        <v>#REF!</v>
      </c>
      <c r="O53" s="90" t="e">
        <f>J53/B53-1</f>
        <v>#REF!</v>
      </c>
      <c r="P53" s="90"/>
    </row>
    <row r="54" spans="1:16" ht="21" customHeight="1" hidden="1">
      <c r="A54" s="94" t="s">
        <v>52</v>
      </c>
      <c r="B54" s="102">
        <v>0</v>
      </c>
      <c r="C54" s="95">
        <f t="shared" si="8"/>
        <v>0</v>
      </c>
      <c r="D54" s="95">
        <f t="shared" si="9"/>
        <v>0</v>
      </c>
      <c r="E54" s="95"/>
      <c r="F54" s="95">
        <f>'[1]prog 2013'!S98</f>
        <v>0</v>
      </c>
      <c r="G54" s="95">
        <f t="shared" si="16"/>
        <v>0</v>
      </c>
      <c r="H54" s="95">
        <f t="shared" si="11"/>
        <v>0</v>
      </c>
      <c r="I54" s="95"/>
      <c r="J54" s="96" t="e">
        <v>#REF!</v>
      </c>
      <c r="K54" s="95" t="e">
        <f t="shared" si="12"/>
        <v>#REF!</v>
      </c>
      <c r="L54" s="95" t="e">
        <f t="shared" si="13"/>
        <v>#REF!</v>
      </c>
      <c r="M54" s="95"/>
      <c r="N54" s="80" t="e">
        <f t="shared" si="14"/>
        <v>#REF!</v>
      </c>
      <c r="O54" s="90"/>
      <c r="P54" s="90"/>
    </row>
    <row r="55" spans="1:16" ht="24.75" customHeight="1" hidden="1">
      <c r="A55" s="103" t="s">
        <v>53</v>
      </c>
      <c r="B55" s="102">
        <v>0</v>
      </c>
      <c r="C55" s="95">
        <f t="shared" si="8"/>
        <v>0</v>
      </c>
      <c r="D55" s="80">
        <f t="shared" si="9"/>
        <v>0</v>
      </c>
      <c r="E55" s="80"/>
      <c r="F55" s="95">
        <f>'[1]prog 2013'!S99</f>
        <v>0</v>
      </c>
      <c r="G55" s="95">
        <f t="shared" si="16"/>
        <v>0</v>
      </c>
      <c r="H55" s="80">
        <f t="shared" si="11"/>
        <v>0</v>
      </c>
      <c r="I55" s="80"/>
      <c r="J55" s="96"/>
      <c r="K55" s="95">
        <f t="shared" si="12"/>
        <v>0</v>
      </c>
      <c r="L55" s="80">
        <f t="shared" si="13"/>
        <v>0</v>
      </c>
      <c r="M55" s="80"/>
      <c r="N55" s="80">
        <f t="shared" si="14"/>
        <v>0</v>
      </c>
      <c r="O55" s="90"/>
      <c r="P55" s="90"/>
    </row>
    <row r="56" spans="1:16" ht="19.5" customHeight="1">
      <c r="A56" s="87" t="s">
        <v>34</v>
      </c>
      <c r="B56" s="102">
        <v>0</v>
      </c>
      <c r="C56" s="80">
        <f t="shared" si="8"/>
        <v>0</v>
      </c>
      <c r="D56" s="80">
        <f t="shared" si="9"/>
        <v>0</v>
      </c>
      <c r="E56" s="80"/>
      <c r="F56" s="80">
        <f>'Sinteza - Ax 2'!F57+'Sinteza - Ax 2'!F58</f>
        <v>0</v>
      </c>
      <c r="G56" s="80">
        <f t="shared" si="16"/>
        <v>0</v>
      </c>
      <c r="H56" s="80">
        <f t="shared" si="11"/>
        <v>0</v>
      </c>
      <c r="I56" s="80"/>
      <c r="J56" s="89">
        <v>0</v>
      </c>
      <c r="K56" s="80">
        <f t="shared" si="12"/>
        <v>0</v>
      </c>
      <c r="L56" s="80">
        <f t="shared" si="13"/>
        <v>0</v>
      </c>
      <c r="M56" s="80"/>
      <c r="N56" s="80">
        <f t="shared" si="14"/>
        <v>0</v>
      </c>
      <c r="O56" s="90"/>
      <c r="P56" s="90"/>
    </row>
    <row r="57" spans="1:16" ht="24.75" customHeight="1" hidden="1">
      <c r="A57" s="104" t="s">
        <v>54</v>
      </c>
      <c r="B57" s="102">
        <v>0</v>
      </c>
      <c r="C57" s="95">
        <f t="shared" si="8"/>
        <v>0</v>
      </c>
      <c r="D57" s="95">
        <f t="shared" si="9"/>
        <v>0</v>
      </c>
      <c r="E57" s="95"/>
      <c r="F57" s="96">
        <f>'[1]prog 2013'!S101</f>
        <v>0</v>
      </c>
      <c r="G57" s="95">
        <f t="shared" si="16"/>
        <v>0</v>
      </c>
      <c r="H57" s="95">
        <f t="shared" si="11"/>
        <v>0</v>
      </c>
      <c r="I57" s="95"/>
      <c r="J57" s="96" t="e">
        <v>#REF!</v>
      </c>
      <c r="K57" s="95" t="e">
        <f t="shared" si="12"/>
        <v>#REF!</v>
      </c>
      <c r="L57" s="95" t="e">
        <f t="shared" si="13"/>
        <v>#REF!</v>
      </c>
      <c r="M57" s="95"/>
      <c r="N57" s="95" t="e">
        <f t="shared" si="14"/>
        <v>#REF!</v>
      </c>
      <c r="O57" s="90" t="e">
        <f>J57/B57-1</f>
        <v>#REF!</v>
      </c>
      <c r="P57" s="90"/>
    </row>
    <row r="58" spans="1:16" ht="19.5" customHeight="1" hidden="1">
      <c r="A58" s="105" t="s">
        <v>55</v>
      </c>
      <c r="B58" s="102">
        <v>0</v>
      </c>
      <c r="C58" s="95">
        <f t="shared" si="8"/>
        <v>0</v>
      </c>
      <c r="D58" s="80">
        <f t="shared" si="9"/>
        <v>0</v>
      </c>
      <c r="E58" s="80"/>
      <c r="F58" s="96">
        <f>'[1]prog 2013'!S103</f>
        <v>0</v>
      </c>
      <c r="G58" s="95">
        <f t="shared" si="16"/>
        <v>0</v>
      </c>
      <c r="H58" s="80">
        <f t="shared" si="11"/>
        <v>0</v>
      </c>
      <c r="I58" s="80"/>
      <c r="J58" s="89" t="e">
        <v>#REF!</v>
      </c>
      <c r="K58" s="95" t="e">
        <f t="shared" si="12"/>
        <v>#REF!</v>
      </c>
      <c r="L58" s="80" t="e">
        <f t="shared" si="13"/>
        <v>#REF!</v>
      </c>
      <c r="M58" s="80"/>
      <c r="N58" s="80" t="e">
        <f t="shared" si="14"/>
        <v>#REF!</v>
      </c>
      <c r="O58" s="90" t="e">
        <f>J58/B58-1</f>
        <v>#REF!</v>
      </c>
      <c r="P58" s="90"/>
    </row>
    <row r="59" spans="1:16" s="55" customFormat="1" ht="32.25" customHeight="1">
      <c r="A59" s="106" t="s">
        <v>56</v>
      </c>
      <c r="B59" s="99">
        <v>-144.1146082</v>
      </c>
      <c r="C59" s="80">
        <f t="shared" si="8"/>
        <v>-0.02462655642515379</v>
      </c>
      <c r="D59" s="80">
        <f t="shared" si="9"/>
        <v>-0.4508456992574803</v>
      </c>
      <c r="E59" s="80"/>
      <c r="F59" s="107">
        <f>'[1]prog 2013'!R104</f>
        <v>0</v>
      </c>
      <c r="G59" s="80">
        <f t="shared" si="16"/>
        <v>0</v>
      </c>
      <c r="H59" s="80">
        <f t="shared" si="11"/>
        <v>0</v>
      </c>
      <c r="I59" s="80"/>
      <c r="J59" s="89">
        <v>-108.820463</v>
      </c>
      <c r="K59" s="80">
        <f t="shared" si="12"/>
        <v>-0.017458761912401734</v>
      </c>
      <c r="L59" s="80">
        <f t="shared" si="13"/>
        <v>-0.34298980126476836</v>
      </c>
      <c r="M59" s="80"/>
      <c r="N59" s="80">
        <f t="shared" si="14"/>
        <v>35.29414519999999</v>
      </c>
      <c r="O59" s="90">
        <f>J59/B59-1</f>
        <v>-0.244903314388638</v>
      </c>
      <c r="P59" s="90"/>
    </row>
    <row r="60" spans="1:16" s="55" customFormat="1" ht="15.75">
      <c r="A60" s="108"/>
      <c r="B60" s="109"/>
      <c r="C60" s="53">
        <f t="shared" si="8"/>
        <v>0</v>
      </c>
      <c r="D60" s="53">
        <f t="shared" si="9"/>
        <v>0</v>
      </c>
      <c r="E60" s="53"/>
      <c r="F60" s="110"/>
      <c r="G60" s="53"/>
      <c r="H60" s="53"/>
      <c r="I60" s="53"/>
      <c r="J60" s="72"/>
      <c r="K60" s="53">
        <f t="shared" si="12"/>
        <v>0</v>
      </c>
      <c r="L60" s="53">
        <f t="shared" si="13"/>
        <v>0</v>
      </c>
      <c r="M60" s="53"/>
      <c r="N60" s="53">
        <f t="shared" si="14"/>
        <v>0</v>
      </c>
      <c r="O60" s="54"/>
      <c r="P60" s="90"/>
    </row>
    <row r="61" spans="1:16" s="39" customFormat="1" ht="21" customHeight="1" thickBot="1">
      <c r="A61" s="111" t="s">
        <v>57</v>
      </c>
      <c r="B61" s="112">
        <f>B12-B38</f>
        <v>-2697.1284261</v>
      </c>
      <c r="C61" s="113">
        <f t="shared" si="8"/>
        <v>-0.46089002496582365</v>
      </c>
      <c r="D61" s="112">
        <f t="shared" si="9"/>
        <v>-8.437650883835119</v>
      </c>
      <c r="E61" s="112"/>
      <c r="F61" s="112">
        <f>'[1]prog 2013'!S105</f>
        <v>-13393.978000000003</v>
      </c>
      <c r="G61" s="114">
        <f>F61/$J$10*100</f>
        <v>-2.1488814375100276</v>
      </c>
      <c r="H61" s="114"/>
      <c r="I61" s="114"/>
      <c r="J61" s="115">
        <f>J12-J38</f>
        <v>-2441.190555999994</v>
      </c>
      <c r="K61" s="116">
        <f t="shared" si="12"/>
        <v>-0.3916557927161871</v>
      </c>
      <c r="L61" s="117">
        <f t="shared" si="13"/>
        <v>-7.694356746597074</v>
      </c>
      <c r="M61" s="114"/>
      <c r="N61" s="112">
        <f t="shared" si="14"/>
        <v>255.93787010000597</v>
      </c>
      <c r="O61" s="118">
        <f>J61/B61-1</f>
        <v>-0.09489272650990799</v>
      </c>
      <c r="P61" s="118"/>
    </row>
    <row r="62" spans="1:14" ht="3.75" customHeight="1">
      <c r="A62" s="119"/>
      <c r="B62" s="120"/>
      <c r="C62" s="120"/>
      <c r="D62" s="120"/>
      <c r="E62" s="120"/>
      <c r="F62" s="121"/>
      <c r="G62" s="120"/>
      <c r="H62" s="120"/>
      <c r="I62" s="120"/>
      <c r="J62" s="122"/>
      <c r="K62" s="122"/>
      <c r="L62" s="122"/>
      <c r="M62" s="122"/>
      <c r="N62" s="122"/>
    </row>
    <row r="63" spans="1:15" ht="1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4" ht="19.5" customHeight="1">
      <c r="A64" s="124"/>
      <c r="B64" s="124"/>
      <c r="C64" s="124"/>
      <c r="D64" s="124"/>
      <c r="E64" s="124"/>
      <c r="G64" s="124"/>
      <c r="H64" s="124"/>
      <c r="I64" s="124"/>
      <c r="J64" s="122"/>
      <c r="K64" s="122"/>
      <c r="L64" s="122"/>
      <c r="M64" s="122"/>
      <c r="N64" s="122"/>
    </row>
    <row r="65" spans="1:14" ht="19.5" customHeight="1">
      <c r="A65" s="124"/>
      <c r="B65" s="124"/>
      <c r="C65" s="124"/>
      <c r="D65" s="124"/>
      <c r="E65" s="124"/>
      <c r="G65" s="124"/>
      <c r="H65" s="124"/>
      <c r="I65" s="124"/>
      <c r="J65" s="125"/>
      <c r="L65" s="122"/>
      <c r="M65" s="122"/>
      <c r="N65" s="122"/>
    </row>
    <row r="66" spans="4:14" ht="19.5" customHeight="1">
      <c r="D66" s="126"/>
      <c r="E66" s="126"/>
      <c r="F66" s="126"/>
      <c r="G66" s="126"/>
      <c r="H66" s="126"/>
      <c r="I66" s="126"/>
      <c r="J66" s="126"/>
      <c r="L66" s="122"/>
      <c r="M66" s="122"/>
      <c r="N66" s="122"/>
    </row>
    <row r="67" spans="10:16" ht="19.5" customHeight="1">
      <c r="J67" s="122"/>
      <c r="K67" s="122"/>
      <c r="L67" s="122"/>
      <c r="M67" s="122"/>
      <c r="N67" s="122"/>
      <c r="O67" s="127"/>
      <c r="P67" s="127"/>
    </row>
    <row r="68" spans="10:14" ht="19.5" customHeight="1">
      <c r="J68" s="122"/>
      <c r="K68" s="122"/>
      <c r="L68" s="122"/>
      <c r="M68" s="122"/>
      <c r="N68" s="122"/>
    </row>
    <row r="69" spans="10:14" ht="19.5" customHeight="1">
      <c r="J69" s="122"/>
      <c r="K69" s="122"/>
      <c r="L69" s="122"/>
      <c r="M69" s="122"/>
      <c r="N69" s="122"/>
    </row>
    <row r="70" spans="10:14" ht="19.5" customHeight="1">
      <c r="J70" s="122"/>
      <c r="K70" s="122"/>
      <c r="L70" s="122"/>
      <c r="M70" s="122"/>
      <c r="N70" s="122"/>
    </row>
    <row r="71" spans="10:14" ht="19.5" customHeight="1">
      <c r="J71" s="122"/>
      <c r="K71" s="122"/>
      <c r="L71" s="122"/>
      <c r="M71" s="122"/>
      <c r="N71" s="122"/>
    </row>
    <row r="72" spans="10:14" ht="19.5" customHeight="1">
      <c r="J72" s="122"/>
      <c r="K72" s="122"/>
      <c r="L72" s="122"/>
      <c r="M72" s="122"/>
      <c r="N72" s="122"/>
    </row>
    <row r="73" spans="10:14" ht="19.5" customHeight="1">
      <c r="J73" s="122"/>
      <c r="K73" s="122"/>
      <c r="L73" s="122"/>
      <c r="M73" s="122"/>
      <c r="N73" s="122"/>
    </row>
    <row r="74" spans="10:14" ht="19.5" customHeight="1">
      <c r="J74" s="122"/>
      <c r="K74" s="122"/>
      <c r="L74" s="122"/>
      <c r="M74" s="122"/>
      <c r="N74" s="122"/>
    </row>
    <row r="75" spans="10:14" ht="19.5" customHeight="1">
      <c r="J75" s="122"/>
      <c r="K75" s="122"/>
      <c r="L75" s="122"/>
      <c r="M75" s="122"/>
      <c r="N75" s="122"/>
    </row>
    <row r="76" spans="10:14" ht="19.5" customHeight="1">
      <c r="J76" s="122"/>
      <c r="K76" s="122"/>
      <c r="L76" s="122"/>
      <c r="M76" s="122"/>
      <c r="N76" s="122"/>
    </row>
    <row r="77" spans="10:14" ht="19.5" customHeight="1">
      <c r="J77" s="122"/>
      <c r="K77" s="122"/>
      <c r="L77" s="122"/>
      <c r="M77" s="122"/>
      <c r="N77" s="122"/>
    </row>
    <row r="78" spans="10:14" ht="19.5" customHeight="1">
      <c r="J78" s="122"/>
      <c r="K78" s="122"/>
      <c r="L78" s="122"/>
      <c r="M78" s="122"/>
      <c r="N78" s="122"/>
    </row>
    <row r="79" spans="10:14" ht="19.5" customHeight="1">
      <c r="J79" s="122"/>
      <c r="K79" s="122"/>
      <c r="L79" s="122"/>
      <c r="M79" s="122"/>
      <c r="N79" s="122"/>
    </row>
    <row r="80" spans="10:14" ht="19.5" customHeight="1">
      <c r="J80" s="122"/>
      <c r="K80" s="122"/>
      <c r="L80" s="122"/>
      <c r="M80" s="122"/>
      <c r="N80" s="122"/>
    </row>
    <row r="81" spans="10:14" ht="19.5" customHeight="1">
      <c r="J81" s="122"/>
      <c r="K81" s="122"/>
      <c r="L81" s="122"/>
      <c r="M81" s="122"/>
      <c r="N81" s="122"/>
    </row>
    <row r="82" spans="10:14" ht="19.5" customHeight="1">
      <c r="J82" s="122"/>
      <c r="K82" s="122"/>
      <c r="L82" s="122"/>
      <c r="M82" s="122"/>
      <c r="N82" s="122"/>
    </row>
    <row r="83" spans="10:14" ht="19.5" customHeight="1">
      <c r="J83" s="122"/>
      <c r="K83" s="122"/>
      <c r="L83" s="122"/>
      <c r="M83" s="122"/>
      <c r="N83" s="122"/>
    </row>
    <row r="84" spans="10:14" ht="19.5" customHeight="1">
      <c r="J84" s="122"/>
      <c r="K84" s="122"/>
      <c r="L84" s="122"/>
      <c r="M84" s="122"/>
      <c r="N84" s="122"/>
    </row>
    <row r="85" spans="10:14" ht="19.5" customHeight="1">
      <c r="J85" s="122"/>
      <c r="K85" s="122"/>
      <c r="L85" s="122"/>
      <c r="M85" s="122"/>
      <c r="N85" s="122"/>
    </row>
    <row r="86" spans="10:14" ht="19.5" customHeight="1">
      <c r="J86" s="122"/>
      <c r="K86" s="122"/>
      <c r="L86" s="122"/>
      <c r="M86" s="122"/>
      <c r="N86" s="122"/>
    </row>
    <row r="87" spans="10:14" ht="19.5" customHeight="1">
      <c r="J87" s="122"/>
      <c r="K87" s="122"/>
      <c r="L87" s="122"/>
      <c r="M87" s="122"/>
      <c r="N87" s="122"/>
    </row>
    <row r="88" spans="10:14" ht="19.5" customHeight="1">
      <c r="J88" s="122"/>
      <c r="K88" s="122"/>
      <c r="L88" s="122"/>
      <c r="M88" s="122"/>
      <c r="N88" s="122"/>
    </row>
    <row r="89" spans="10:14" ht="19.5" customHeight="1">
      <c r="J89" s="122"/>
      <c r="K89" s="122"/>
      <c r="L89" s="122"/>
      <c r="M89" s="122"/>
      <c r="N89" s="122"/>
    </row>
    <row r="90" spans="10:14" ht="19.5" customHeight="1">
      <c r="J90" s="122"/>
      <c r="K90" s="122"/>
      <c r="L90" s="122"/>
      <c r="M90" s="122"/>
      <c r="N90" s="122"/>
    </row>
    <row r="91" spans="10:14" ht="19.5" customHeight="1">
      <c r="J91" s="122"/>
      <c r="K91" s="122"/>
      <c r="L91" s="122"/>
      <c r="M91" s="122"/>
      <c r="N91" s="122"/>
    </row>
    <row r="92" spans="10:14" ht="19.5" customHeight="1">
      <c r="J92" s="122"/>
      <c r="K92" s="122"/>
      <c r="L92" s="122"/>
      <c r="M92" s="122"/>
      <c r="N92" s="122"/>
    </row>
    <row r="93" spans="10:14" ht="19.5" customHeight="1">
      <c r="J93" s="122"/>
      <c r="K93" s="122"/>
      <c r="L93" s="122"/>
      <c r="M93" s="122"/>
      <c r="N93" s="122"/>
    </row>
    <row r="94" spans="10:14" ht="19.5" customHeight="1">
      <c r="J94" s="122"/>
      <c r="K94" s="122"/>
      <c r="L94" s="122"/>
      <c r="M94" s="122"/>
      <c r="N94" s="122"/>
    </row>
    <row r="95" spans="10:14" ht="19.5" customHeight="1">
      <c r="J95" s="122"/>
      <c r="K95" s="122"/>
      <c r="L95" s="122"/>
      <c r="M95" s="122"/>
      <c r="N95" s="122"/>
    </row>
    <row r="96" spans="10:14" ht="19.5" customHeight="1">
      <c r="J96" s="122"/>
      <c r="K96" s="122"/>
      <c r="L96" s="122"/>
      <c r="M96" s="122"/>
      <c r="N96" s="122"/>
    </row>
    <row r="97" spans="10:14" ht="19.5" customHeight="1">
      <c r="J97" s="122"/>
      <c r="K97" s="122"/>
      <c r="L97" s="122"/>
      <c r="M97" s="122"/>
      <c r="N97" s="122"/>
    </row>
    <row r="98" spans="10:14" ht="19.5" customHeight="1">
      <c r="J98" s="122"/>
      <c r="K98" s="122"/>
      <c r="L98" s="122"/>
      <c r="M98" s="122"/>
      <c r="N98" s="122"/>
    </row>
    <row r="99" spans="10:14" ht="19.5" customHeight="1">
      <c r="J99" s="122"/>
      <c r="K99" s="122"/>
      <c r="L99" s="122"/>
      <c r="M99" s="122"/>
      <c r="N99" s="122"/>
    </row>
    <row r="100" spans="10:14" ht="19.5" customHeight="1">
      <c r="J100" s="122"/>
      <c r="K100" s="122"/>
      <c r="L100" s="122"/>
      <c r="M100" s="122"/>
      <c r="N100" s="122"/>
    </row>
    <row r="101" spans="10:14" ht="19.5" customHeight="1">
      <c r="J101" s="122"/>
      <c r="K101" s="122"/>
      <c r="L101" s="122"/>
      <c r="M101" s="122"/>
      <c r="N101" s="122"/>
    </row>
    <row r="102" spans="10:14" ht="19.5" customHeight="1">
      <c r="J102" s="122"/>
      <c r="K102" s="122"/>
      <c r="L102" s="122"/>
      <c r="M102" s="122"/>
      <c r="N102" s="122"/>
    </row>
    <row r="103" spans="10:14" ht="19.5" customHeight="1">
      <c r="J103" s="122"/>
      <c r="K103" s="122"/>
      <c r="L103" s="122"/>
      <c r="M103" s="122"/>
      <c r="N103" s="122"/>
    </row>
    <row r="104" spans="10:14" ht="19.5" customHeight="1">
      <c r="J104" s="122"/>
      <c r="K104" s="122"/>
      <c r="L104" s="122"/>
      <c r="M104" s="122"/>
      <c r="N104" s="122"/>
    </row>
    <row r="105" spans="10:14" ht="19.5" customHeight="1">
      <c r="J105" s="122"/>
      <c r="K105" s="122"/>
      <c r="L105" s="122"/>
      <c r="M105" s="122"/>
      <c r="N105" s="122"/>
    </row>
    <row r="106" spans="10:14" ht="19.5" customHeight="1">
      <c r="J106" s="122"/>
      <c r="K106" s="122"/>
      <c r="L106" s="122"/>
      <c r="M106" s="122"/>
      <c r="N106" s="122"/>
    </row>
    <row r="107" spans="10:14" ht="19.5" customHeight="1">
      <c r="J107" s="122"/>
      <c r="K107" s="122"/>
      <c r="L107" s="122"/>
      <c r="M107" s="122"/>
      <c r="N107" s="122"/>
    </row>
    <row r="108" spans="10:14" ht="19.5" customHeight="1">
      <c r="J108" s="122"/>
      <c r="K108" s="122"/>
      <c r="L108" s="122"/>
      <c r="M108" s="122"/>
      <c r="N108" s="122"/>
    </row>
    <row r="109" spans="10:14" ht="19.5" customHeight="1">
      <c r="J109" s="122"/>
      <c r="K109" s="122"/>
      <c r="L109" s="122"/>
      <c r="M109" s="122"/>
      <c r="N109" s="122"/>
    </row>
    <row r="110" spans="10:14" ht="19.5" customHeight="1">
      <c r="J110" s="122"/>
      <c r="K110" s="122"/>
      <c r="L110" s="122"/>
      <c r="M110" s="122"/>
      <c r="N110" s="122"/>
    </row>
    <row r="111" spans="10:14" ht="19.5" customHeight="1">
      <c r="J111" s="122"/>
      <c r="K111" s="122"/>
      <c r="L111" s="122"/>
      <c r="M111" s="122"/>
      <c r="N111" s="122"/>
    </row>
    <row r="112" spans="10:14" ht="19.5" customHeight="1">
      <c r="J112" s="122"/>
      <c r="K112" s="122"/>
      <c r="L112" s="122"/>
      <c r="M112" s="122"/>
      <c r="N112" s="122"/>
    </row>
    <row r="113" spans="10:14" ht="19.5" customHeight="1">
      <c r="J113" s="122"/>
      <c r="K113" s="122"/>
      <c r="L113" s="122"/>
      <c r="M113" s="122"/>
      <c r="N113" s="122"/>
    </row>
    <row r="114" spans="10:14" ht="19.5" customHeight="1">
      <c r="J114" s="122"/>
      <c r="K114" s="122"/>
      <c r="L114" s="122"/>
      <c r="M114" s="122"/>
      <c r="N114" s="122"/>
    </row>
    <row r="115" spans="10:14" ht="19.5" customHeight="1">
      <c r="J115" s="122"/>
      <c r="K115" s="122"/>
      <c r="L115" s="122"/>
      <c r="M115" s="122"/>
      <c r="N115" s="122"/>
    </row>
    <row r="116" spans="10:14" ht="19.5" customHeight="1">
      <c r="J116" s="122"/>
      <c r="K116" s="122"/>
      <c r="L116" s="122"/>
      <c r="M116" s="122"/>
      <c r="N116" s="122"/>
    </row>
    <row r="117" spans="10:14" ht="19.5" customHeight="1">
      <c r="J117" s="122"/>
      <c r="K117" s="122"/>
      <c r="L117" s="122"/>
      <c r="M117" s="122"/>
      <c r="N117" s="122"/>
    </row>
    <row r="118" spans="10:14" ht="19.5" customHeight="1">
      <c r="J118" s="122"/>
      <c r="K118" s="122"/>
      <c r="L118" s="122"/>
      <c r="M118" s="122"/>
      <c r="N118" s="122"/>
    </row>
    <row r="119" spans="10:14" ht="19.5" customHeight="1">
      <c r="J119" s="122"/>
      <c r="K119" s="122"/>
      <c r="L119" s="122"/>
      <c r="M119" s="122"/>
      <c r="N119" s="122"/>
    </row>
    <row r="120" spans="10:14" ht="19.5" customHeight="1">
      <c r="J120" s="122"/>
      <c r="K120" s="122"/>
      <c r="L120" s="122"/>
      <c r="M120" s="122"/>
      <c r="N120" s="122"/>
    </row>
    <row r="121" spans="10:14" ht="19.5" customHeight="1">
      <c r="J121" s="122"/>
      <c r="K121" s="122"/>
      <c r="L121" s="122"/>
      <c r="M121" s="122"/>
      <c r="N121" s="122"/>
    </row>
    <row r="122" spans="10:14" ht="19.5" customHeight="1">
      <c r="J122" s="122"/>
      <c r="K122" s="122"/>
      <c r="L122" s="122"/>
      <c r="M122" s="122"/>
      <c r="N122" s="122"/>
    </row>
    <row r="123" spans="10:14" ht="19.5" customHeight="1">
      <c r="J123" s="122"/>
      <c r="K123" s="122"/>
      <c r="L123" s="122"/>
      <c r="M123" s="122"/>
      <c r="N123" s="122"/>
    </row>
    <row r="124" spans="10:14" ht="19.5" customHeight="1">
      <c r="J124" s="122"/>
      <c r="K124" s="122"/>
      <c r="L124" s="122"/>
      <c r="M124" s="122"/>
      <c r="N124" s="122"/>
    </row>
    <row r="125" spans="10:14" ht="19.5" customHeight="1">
      <c r="J125" s="122"/>
      <c r="K125" s="122"/>
      <c r="L125" s="122"/>
      <c r="M125" s="122"/>
      <c r="N125" s="122"/>
    </row>
    <row r="126" spans="10:14" ht="19.5" customHeight="1">
      <c r="J126" s="122"/>
      <c r="K126" s="122"/>
      <c r="L126" s="122"/>
      <c r="M126" s="122"/>
      <c r="N126" s="122"/>
    </row>
    <row r="127" spans="10:14" ht="19.5" customHeight="1">
      <c r="J127" s="122"/>
      <c r="K127" s="122"/>
      <c r="L127" s="122"/>
      <c r="M127" s="122"/>
      <c r="N127" s="122"/>
    </row>
    <row r="128" spans="10:14" ht="19.5" customHeight="1">
      <c r="J128" s="122"/>
      <c r="K128" s="122"/>
      <c r="L128" s="122"/>
      <c r="M128" s="122"/>
      <c r="N128" s="122"/>
    </row>
    <row r="129" spans="10:14" ht="19.5" customHeight="1">
      <c r="J129" s="122"/>
      <c r="K129" s="122"/>
      <c r="L129" s="122"/>
      <c r="M129" s="122"/>
      <c r="N129" s="122"/>
    </row>
    <row r="130" spans="10:14" ht="19.5" customHeight="1">
      <c r="J130" s="122"/>
      <c r="K130" s="122"/>
      <c r="L130" s="122"/>
      <c r="M130" s="122"/>
      <c r="N130" s="122"/>
    </row>
    <row r="131" spans="10:14" ht="19.5" customHeight="1">
      <c r="J131" s="122"/>
      <c r="K131" s="122"/>
      <c r="L131" s="122"/>
      <c r="M131" s="122"/>
      <c r="N131" s="122"/>
    </row>
    <row r="132" spans="10:14" ht="19.5" customHeight="1">
      <c r="J132" s="122"/>
      <c r="K132" s="122"/>
      <c r="L132" s="122"/>
      <c r="M132" s="122"/>
      <c r="N132" s="122"/>
    </row>
    <row r="133" spans="10:14" ht="19.5" customHeight="1">
      <c r="J133" s="122"/>
      <c r="K133" s="122"/>
      <c r="L133" s="122"/>
      <c r="M133" s="122"/>
      <c r="N133" s="122"/>
    </row>
    <row r="134" spans="10:14" ht="19.5" customHeight="1">
      <c r="J134" s="122"/>
      <c r="K134" s="122"/>
      <c r="L134" s="122"/>
      <c r="M134" s="122"/>
      <c r="N134" s="122"/>
    </row>
    <row r="135" spans="10:14" ht="19.5" customHeight="1">
      <c r="J135" s="122"/>
      <c r="K135" s="122"/>
      <c r="L135" s="122"/>
      <c r="M135" s="122"/>
      <c r="N135" s="122"/>
    </row>
    <row r="136" spans="10:14" ht="19.5" customHeight="1">
      <c r="J136" s="122"/>
      <c r="K136" s="122"/>
      <c r="L136" s="122"/>
      <c r="M136" s="122"/>
      <c r="N136" s="122"/>
    </row>
    <row r="137" spans="10:14" ht="19.5" customHeight="1">
      <c r="J137" s="122"/>
      <c r="K137" s="122"/>
      <c r="L137" s="122"/>
      <c r="M137" s="122"/>
      <c r="N137" s="122"/>
    </row>
    <row r="138" spans="10:14" ht="19.5" customHeight="1">
      <c r="J138" s="122"/>
      <c r="K138" s="122"/>
      <c r="L138" s="122"/>
      <c r="M138" s="122"/>
      <c r="N138" s="122"/>
    </row>
    <row r="139" spans="10:14" ht="19.5" customHeight="1">
      <c r="J139" s="122"/>
      <c r="K139" s="122"/>
      <c r="L139" s="122"/>
      <c r="M139" s="122"/>
      <c r="N139" s="122"/>
    </row>
    <row r="140" spans="10:14" ht="19.5" customHeight="1">
      <c r="J140" s="122"/>
      <c r="K140" s="122"/>
      <c r="L140" s="122"/>
      <c r="M140" s="122"/>
      <c r="N140" s="122"/>
    </row>
    <row r="141" spans="10:14" ht="19.5" customHeight="1">
      <c r="J141" s="122"/>
      <c r="K141" s="122"/>
      <c r="L141" s="122"/>
      <c r="M141" s="122"/>
      <c r="N141" s="122"/>
    </row>
    <row r="142" spans="10:14" ht="19.5" customHeight="1">
      <c r="J142" s="122"/>
      <c r="K142" s="122"/>
      <c r="L142" s="122"/>
      <c r="M142" s="122"/>
      <c r="N142" s="122"/>
    </row>
    <row r="143" spans="10:14" ht="19.5" customHeight="1">
      <c r="J143" s="122"/>
      <c r="K143" s="122"/>
      <c r="L143" s="122"/>
      <c r="M143" s="122"/>
      <c r="N143" s="122"/>
    </row>
    <row r="144" spans="10:14" ht="19.5" customHeight="1">
      <c r="J144" s="122"/>
      <c r="K144" s="122"/>
      <c r="L144" s="122"/>
      <c r="M144" s="122"/>
      <c r="N144" s="122"/>
    </row>
    <row r="145" spans="10:14" ht="19.5" customHeight="1">
      <c r="J145" s="122"/>
      <c r="K145" s="122"/>
      <c r="L145" s="122"/>
      <c r="M145" s="122"/>
      <c r="N145" s="122"/>
    </row>
    <row r="146" spans="10:14" ht="19.5" customHeight="1">
      <c r="J146" s="122"/>
      <c r="K146" s="122"/>
      <c r="L146" s="122"/>
      <c r="M146" s="122"/>
      <c r="N146" s="122"/>
    </row>
    <row r="147" spans="10:14" ht="19.5" customHeight="1">
      <c r="J147" s="122"/>
      <c r="K147" s="122"/>
      <c r="L147" s="122"/>
      <c r="M147" s="122"/>
      <c r="N147" s="122"/>
    </row>
    <row r="148" spans="10:14" ht="19.5" customHeight="1">
      <c r="J148" s="122"/>
      <c r="K148" s="122"/>
      <c r="L148" s="122"/>
      <c r="M148" s="122"/>
      <c r="N148" s="122"/>
    </row>
    <row r="149" spans="10:14" ht="19.5" customHeight="1">
      <c r="J149" s="122"/>
      <c r="K149" s="122"/>
      <c r="L149" s="122"/>
      <c r="M149" s="122"/>
      <c r="N149" s="122"/>
    </row>
    <row r="150" spans="10:14" ht="19.5" customHeight="1">
      <c r="J150" s="122"/>
      <c r="K150" s="122"/>
      <c r="L150" s="122"/>
      <c r="M150" s="122"/>
      <c r="N150" s="122"/>
    </row>
    <row r="151" spans="10:14" ht="19.5" customHeight="1">
      <c r="J151" s="122"/>
      <c r="K151" s="122"/>
      <c r="L151" s="122"/>
      <c r="M151" s="122"/>
      <c r="N151" s="122"/>
    </row>
    <row r="152" spans="10:14" ht="19.5" customHeight="1">
      <c r="J152" s="122"/>
      <c r="K152" s="122"/>
      <c r="L152" s="122"/>
      <c r="M152" s="122"/>
      <c r="N152" s="122"/>
    </row>
    <row r="153" spans="10:14" ht="19.5" customHeight="1">
      <c r="J153" s="122"/>
      <c r="K153" s="122"/>
      <c r="L153" s="122"/>
      <c r="M153" s="122"/>
      <c r="N153" s="122"/>
    </row>
    <row r="154" spans="10:14" ht="19.5" customHeight="1">
      <c r="J154" s="122"/>
      <c r="K154" s="122"/>
      <c r="L154" s="122"/>
      <c r="M154" s="122"/>
      <c r="N154" s="122"/>
    </row>
    <row r="155" spans="10:14" ht="19.5" customHeight="1">
      <c r="J155" s="122"/>
      <c r="K155" s="122"/>
      <c r="L155" s="122"/>
      <c r="M155" s="122"/>
      <c r="N155" s="122"/>
    </row>
    <row r="156" spans="10:14" ht="19.5" customHeight="1">
      <c r="J156" s="122"/>
      <c r="K156" s="122"/>
      <c r="L156" s="122"/>
      <c r="M156" s="122"/>
      <c r="N156" s="122"/>
    </row>
    <row r="157" spans="10:14" ht="19.5" customHeight="1">
      <c r="J157" s="122"/>
      <c r="K157" s="122"/>
      <c r="L157" s="122"/>
      <c r="M157" s="122"/>
      <c r="N157" s="122"/>
    </row>
    <row r="158" spans="10:14" ht="19.5" customHeight="1">
      <c r="J158" s="122"/>
      <c r="K158" s="122"/>
      <c r="L158" s="122"/>
      <c r="M158" s="122"/>
      <c r="N158" s="122"/>
    </row>
    <row r="159" spans="10:14" ht="19.5" customHeight="1">
      <c r="J159" s="122"/>
      <c r="K159" s="122"/>
      <c r="L159" s="122"/>
      <c r="M159" s="122"/>
      <c r="N159" s="122"/>
    </row>
    <row r="160" spans="10:14" ht="19.5" customHeight="1">
      <c r="J160" s="122"/>
      <c r="K160" s="122"/>
      <c r="L160" s="122"/>
      <c r="M160" s="122"/>
      <c r="N160" s="122"/>
    </row>
    <row r="161" spans="10:14" ht="19.5" customHeight="1">
      <c r="J161" s="122"/>
      <c r="K161" s="122"/>
      <c r="L161" s="122"/>
      <c r="M161" s="122"/>
      <c r="N161" s="122"/>
    </row>
    <row r="162" spans="10:14" ht="19.5" customHeight="1">
      <c r="J162" s="122"/>
      <c r="K162" s="122"/>
      <c r="L162" s="122"/>
      <c r="M162" s="122"/>
      <c r="N162" s="122"/>
    </row>
    <row r="163" spans="10:14" ht="19.5" customHeight="1">
      <c r="J163" s="122"/>
      <c r="K163" s="122"/>
      <c r="L163" s="122"/>
      <c r="M163" s="122"/>
      <c r="N163" s="122"/>
    </row>
    <row r="164" spans="10:14" ht="19.5" customHeight="1">
      <c r="J164" s="122"/>
      <c r="K164" s="122"/>
      <c r="L164" s="122"/>
      <c r="M164" s="122"/>
      <c r="N164" s="122"/>
    </row>
    <row r="165" spans="10:14" ht="19.5" customHeight="1">
      <c r="J165" s="122"/>
      <c r="K165" s="122"/>
      <c r="L165" s="122"/>
      <c r="M165" s="122"/>
      <c r="N165" s="122"/>
    </row>
    <row r="166" spans="10:14" ht="19.5" customHeight="1">
      <c r="J166" s="122"/>
      <c r="K166" s="122"/>
      <c r="L166" s="122"/>
      <c r="M166" s="122"/>
      <c r="N166" s="122"/>
    </row>
    <row r="167" spans="10:14" ht="19.5" customHeight="1">
      <c r="J167" s="122"/>
      <c r="K167" s="122"/>
      <c r="L167" s="122"/>
      <c r="M167" s="122"/>
      <c r="N167" s="122"/>
    </row>
    <row r="168" spans="10:14" ht="19.5" customHeight="1">
      <c r="J168" s="122"/>
      <c r="K168" s="122"/>
      <c r="L168" s="122"/>
      <c r="M168" s="122"/>
      <c r="N168" s="122"/>
    </row>
    <row r="169" spans="10:14" ht="19.5" customHeight="1">
      <c r="J169" s="122"/>
      <c r="K169" s="122"/>
      <c r="L169" s="122"/>
      <c r="M169" s="122"/>
      <c r="N169" s="122"/>
    </row>
    <row r="170" spans="10:14" ht="19.5" customHeight="1">
      <c r="J170" s="122"/>
      <c r="K170" s="122"/>
      <c r="L170" s="122"/>
      <c r="M170" s="122"/>
      <c r="N170" s="122"/>
    </row>
    <row r="171" spans="10:14" ht="19.5" customHeight="1">
      <c r="J171" s="122"/>
      <c r="K171" s="122"/>
      <c r="L171" s="122"/>
      <c r="M171" s="122"/>
      <c r="N171" s="122"/>
    </row>
    <row r="172" spans="10:14" ht="19.5" customHeight="1">
      <c r="J172" s="122"/>
      <c r="K172" s="122"/>
      <c r="L172" s="122"/>
      <c r="M172" s="122"/>
      <c r="N172" s="122"/>
    </row>
    <row r="173" spans="10:14" ht="19.5" customHeight="1">
      <c r="J173" s="122"/>
      <c r="K173" s="122"/>
      <c r="L173" s="122"/>
      <c r="M173" s="122"/>
      <c r="N173" s="122"/>
    </row>
    <row r="174" spans="10:14" ht="19.5" customHeight="1">
      <c r="J174" s="122"/>
      <c r="K174" s="122"/>
      <c r="L174" s="122"/>
      <c r="M174" s="122"/>
      <c r="N174" s="122"/>
    </row>
    <row r="175" spans="10:14" ht="19.5" customHeight="1">
      <c r="J175" s="122"/>
      <c r="K175" s="122"/>
      <c r="L175" s="122"/>
      <c r="M175" s="122"/>
      <c r="N175" s="122"/>
    </row>
    <row r="176" spans="10:14" ht="19.5" customHeight="1">
      <c r="J176" s="122"/>
      <c r="K176" s="122"/>
      <c r="L176" s="122"/>
      <c r="M176" s="122"/>
      <c r="N176" s="122"/>
    </row>
    <row r="177" spans="10:14" ht="19.5" customHeight="1">
      <c r="J177" s="122"/>
      <c r="K177" s="122"/>
      <c r="L177" s="122"/>
      <c r="M177" s="122"/>
      <c r="N177" s="122"/>
    </row>
    <row r="178" spans="10:14" ht="19.5" customHeight="1">
      <c r="J178" s="122"/>
      <c r="K178" s="122"/>
      <c r="L178" s="122"/>
      <c r="M178" s="122"/>
      <c r="N178" s="122"/>
    </row>
    <row r="179" spans="10:14" ht="19.5" customHeight="1">
      <c r="J179" s="122"/>
      <c r="K179" s="122"/>
      <c r="L179" s="122"/>
      <c r="M179" s="122"/>
      <c r="N179" s="122"/>
    </row>
    <row r="180" spans="10:14" ht="19.5" customHeight="1">
      <c r="J180" s="122"/>
      <c r="K180" s="122"/>
      <c r="L180" s="122"/>
      <c r="M180" s="122"/>
      <c r="N180" s="122"/>
    </row>
    <row r="181" spans="10:14" ht="19.5" customHeight="1">
      <c r="J181" s="122"/>
      <c r="K181" s="122"/>
      <c r="L181" s="122"/>
      <c r="M181" s="122"/>
      <c r="N181" s="122"/>
    </row>
    <row r="182" spans="10:14" ht="19.5" customHeight="1">
      <c r="J182" s="122"/>
      <c r="K182" s="122"/>
      <c r="L182" s="122"/>
      <c r="M182" s="122"/>
      <c r="N182" s="122"/>
    </row>
    <row r="183" spans="10:14" ht="19.5" customHeight="1">
      <c r="J183" s="122"/>
      <c r="K183" s="122"/>
      <c r="L183" s="122"/>
      <c r="M183" s="122"/>
      <c r="N183" s="122"/>
    </row>
    <row r="184" spans="10:14" ht="19.5" customHeight="1">
      <c r="J184" s="122"/>
      <c r="K184" s="122"/>
      <c r="L184" s="122"/>
      <c r="M184" s="122"/>
      <c r="N184" s="122"/>
    </row>
    <row r="185" spans="10:14" ht="19.5" customHeight="1">
      <c r="J185" s="122"/>
      <c r="K185" s="122"/>
      <c r="L185" s="122"/>
      <c r="M185" s="122"/>
      <c r="N185" s="122"/>
    </row>
    <row r="186" spans="10:14" ht="19.5" customHeight="1">
      <c r="J186" s="122"/>
      <c r="K186" s="122"/>
      <c r="L186" s="122"/>
      <c r="M186" s="122"/>
      <c r="N186" s="122"/>
    </row>
    <row r="187" spans="10:14" ht="19.5" customHeight="1">
      <c r="J187" s="122"/>
      <c r="K187" s="122"/>
      <c r="L187" s="122"/>
      <c r="M187" s="122"/>
      <c r="N187" s="122"/>
    </row>
    <row r="188" spans="10:14" ht="19.5" customHeight="1">
      <c r="J188" s="122"/>
      <c r="K188" s="122"/>
      <c r="L188" s="122"/>
      <c r="M188" s="122"/>
      <c r="N188" s="122"/>
    </row>
  </sheetData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2013-03-25T11:46:20Z</cp:lastPrinted>
  <dcterms:created xsi:type="dcterms:W3CDTF">2013-03-25T11:43:37Z</dcterms:created>
  <dcterms:modified xsi:type="dcterms:W3CDTF">2013-03-25T11:48:29Z</dcterms:modified>
  <cp:category/>
  <cp:version/>
  <cp:contentType/>
  <cp:contentStatus/>
</cp:coreProperties>
</file>