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700" windowHeight="11760" activeTab="0"/>
  </bookViews>
  <sheets>
    <sheet name="august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'[11]INT_RATES_old'!$A$1:$I$34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'[37]EU2DBase'!$C$1:$F$196</definedName>
    <definedName name="___UKR2">'[37]EU2DBase'!$G$1:$U$196</definedName>
    <definedName name="___UKR3">'[5]EU2DBase'!#REF!</definedName>
    <definedName name="___WEO1">#REF!</definedName>
    <definedName name="___WEO2">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'[11]INT_RATES_old'!$A$1:$I$34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'[5]EU2DBase'!$C$1:$F$196</definedName>
    <definedName name="__UKR2">'[5]EU2DBase'!$G$1:$U$196</definedName>
    <definedName name="__UKR3">'[5]EU2DBase'!#REF!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WEO '[13]LINK'!$A$1:$A$42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'[11]INT_RATES_old'!$A$1:$I$34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'[5]EU2DBase'!$C$1:$F$196</definedName>
    <definedName name="_UKR2">'[5]EU2DBase'!$G$1:$U$196</definedName>
    <definedName name="_UKR3">'[37]EU2DBase'!#REF!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'[11]BNKLOANS_old'!$A$1:$F$40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'[17]WEO LINK'!#REF!</definedName>
    <definedName name="BCA_11">'[18]WEO LINK'!#REF!</definedName>
    <definedName name="BCA_14">#REF!</definedName>
    <definedName name="BCA_2">NA()</definedName>
    <definedName name="BCA_20">'[17]WEO LINK'!#REF!</definedName>
    <definedName name="BCA_25">#REF!</definedName>
    <definedName name="BCA_28">'[17]WEO LINK'!#REF!</definedName>
    <definedName name="BCA_66">'[18]WEO LINK'!#REF!</definedName>
    <definedName name="BCA_GDP">NA()</definedName>
    <definedName name="BCA_NGDP">'[19]Q6'!$E$11:$AH$11</definedName>
    <definedName name="BDEAC">#REF!</definedName>
    <definedName name="BE">'[17]WEO LINK'!#REF!</definedName>
    <definedName name="BE_11">'[18]WEO LINK'!#REF!</definedName>
    <definedName name="BE_14">NA()</definedName>
    <definedName name="BE_2">NA()</definedName>
    <definedName name="BE_20">'[17]WEO LINK'!#REF!</definedName>
    <definedName name="BE_25">NA()</definedName>
    <definedName name="BE_28">'[17]WEO LINK'!#REF!</definedName>
    <definedName name="BE_66">'[18]WEO LINK'!#REF!</definedName>
    <definedName name="BEA">#REF!</definedName>
    <definedName name="BEAI">'[17]WEO LINK'!#REF!</definedName>
    <definedName name="BEAI_11">'[18]WEO LINK'!#REF!</definedName>
    <definedName name="BEAI_14">NA()</definedName>
    <definedName name="BEAI_2">NA()</definedName>
    <definedName name="BEAI_20">'[17]WEO LINK'!#REF!</definedName>
    <definedName name="BEAI_25">NA()</definedName>
    <definedName name="BEAI_28">'[17]WEO LINK'!#REF!</definedName>
    <definedName name="BEAI_66">'[18]WEO LINK'!#REF!</definedName>
    <definedName name="BEAIB">'[17]WEO LINK'!#REF!</definedName>
    <definedName name="BEAIB_11">'[18]WEO LINK'!#REF!</definedName>
    <definedName name="BEAIB_14">NA()</definedName>
    <definedName name="BEAIB_2">NA()</definedName>
    <definedName name="BEAIB_20">'[17]WEO LINK'!#REF!</definedName>
    <definedName name="BEAIB_25">NA()</definedName>
    <definedName name="BEAIB_28">'[17]WEO LINK'!#REF!</definedName>
    <definedName name="BEAIB_66">'[18]WEO LINK'!#REF!</definedName>
    <definedName name="BEAIG">'[17]WEO LINK'!#REF!</definedName>
    <definedName name="BEAIG_11">'[18]WEO LINK'!#REF!</definedName>
    <definedName name="BEAIG_14">NA()</definedName>
    <definedName name="BEAIG_2">NA()</definedName>
    <definedName name="BEAIG_20">'[17]WEO LINK'!#REF!</definedName>
    <definedName name="BEAIG_25">NA()</definedName>
    <definedName name="BEAIG_28">'[17]WEO LINK'!#REF!</definedName>
    <definedName name="BEAIG_66">'[18]WEO LINK'!#REF!</definedName>
    <definedName name="BEAP">'[17]WEO LINK'!#REF!</definedName>
    <definedName name="BEAP_11">'[18]WEO LINK'!#REF!</definedName>
    <definedName name="BEAP_14">NA()</definedName>
    <definedName name="BEAP_2">NA()</definedName>
    <definedName name="BEAP_20">'[17]WEO LINK'!#REF!</definedName>
    <definedName name="BEAP_25">NA()</definedName>
    <definedName name="BEAP_28">'[17]WEO LINK'!#REF!</definedName>
    <definedName name="BEAP_66">'[18]WEO LINK'!#REF!</definedName>
    <definedName name="BEAPB">'[17]WEO LINK'!#REF!</definedName>
    <definedName name="BEAPB_11">'[18]WEO LINK'!#REF!</definedName>
    <definedName name="BEAPB_14">NA()</definedName>
    <definedName name="BEAPB_2">NA()</definedName>
    <definedName name="BEAPB_20">'[17]WEO LINK'!#REF!</definedName>
    <definedName name="BEAPB_25">NA()</definedName>
    <definedName name="BEAPB_28">'[17]WEO LINK'!#REF!</definedName>
    <definedName name="BEAPB_66">'[18]WEO LINK'!#REF!</definedName>
    <definedName name="BEAPG">'[17]WEO LINK'!#REF!</definedName>
    <definedName name="BEAPG_11">'[18]WEO LINK'!#REF!</definedName>
    <definedName name="BEAPG_14">NA()</definedName>
    <definedName name="BEAPG_2">NA()</definedName>
    <definedName name="BEAPG_20">'[17]WEO LINK'!#REF!</definedName>
    <definedName name="BEAPG_25">NA()</definedName>
    <definedName name="BEAPG_28">'[17]WEO LINK'!#REF!</definedName>
    <definedName name="BEAPG_66">'[18]WEO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'[17]WEO LINK'!#REF!</definedName>
    <definedName name="BERI_11">'[18]WEO LINK'!#REF!</definedName>
    <definedName name="BERI_14">NA()</definedName>
    <definedName name="BERI_2">NA()</definedName>
    <definedName name="BERI_20">'[17]WEO LINK'!#REF!</definedName>
    <definedName name="BERI_25">NA()</definedName>
    <definedName name="BERI_28">'[17]WEO LINK'!#REF!</definedName>
    <definedName name="BERI_66">'[18]WEO LINK'!#REF!</definedName>
    <definedName name="BERIB">'[17]WEO LINK'!#REF!</definedName>
    <definedName name="BERIB_11">'[18]WEO LINK'!#REF!</definedName>
    <definedName name="BERIB_14">NA()</definedName>
    <definedName name="BERIB_2">NA()</definedName>
    <definedName name="BERIB_20">'[17]WEO LINK'!#REF!</definedName>
    <definedName name="BERIB_25">NA()</definedName>
    <definedName name="BERIB_28">'[17]WEO LINK'!#REF!</definedName>
    <definedName name="BERIB_66">'[18]WEO LINK'!#REF!</definedName>
    <definedName name="BERIG">'[17]WEO LINK'!#REF!</definedName>
    <definedName name="BERIG_11">'[18]WEO LINK'!#REF!</definedName>
    <definedName name="BERIG_14">NA()</definedName>
    <definedName name="BERIG_2">NA()</definedName>
    <definedName name="BERIG_20">'[17]WEO LINK'!#REF!</definedName>
    <definedName name="BERIG_25">NA()</definedName>
    <definedName name="BERIG_28">'[17]WEO LINK'!#REF!</definedName>
    <definedName name="BERIG_66">'[18]WEO LINK'!#REF!</definedName>
    <definedName name="BERP">'[17]WEO LINK'!#REF!</definedName>
    <definedName name="BERP_11">'[18]WEO LINK'!#REF!</definedName>
    <definedName name="BERP_14">NA()</definedName>
    <definedName name="BERP_2">NA()</definedName>
    <definedName name="BERP_20">'[17]WEO LINK'!#REF!</definedName>
    <definedName name="BERP_25">NA()</definedName>
    <definedName name="BERP_28">'[17]WEO LINK'!#REF!</definedName>
    <definedName name="BERP_66">'[18]WEO LINK'!#REF!</definedName>
    <definedName name="BERPB">'[17]WEO LINK'!#REF!</definedName>
    <definedName name="BERPB_11">'[18]WEO LINK'!#REF!</definedName>
    <definedName name="BERPB_14">NA()</definedName>
    <definedName name="BERPB_2">NA()</definedName>
    <definedName name="BERPB_20">'[17]WEO LINK'!#REF!</definedName>
    <definedName name="BERPB_25">NA()</definedName>
    <definedName name="BERPB_28">'[17]WEO LINK'!#REF!</definedName>
    <definedName name="BERPB_66">'[18]WEO LINK'!#REF!</definedName>
    <definedName name="BERPG">'[17]WEO LINK'!#REF!</definedName>
    <definedName name="BERPG_11">'[18]WEO LINK'!#REF!</definedName>
    <definedName name="BERPG_14">NA()</definedName>
    <definedName name="BERPG_2">NA()</definedName>
    <definedName name="BERPG_20">'[17]WEO LINK'!#REF!</definedName>
    <definedName name="BERPG_25">NA()</definedName>
    <definedName name="BERPG_28">'[17]WEO LINK'!#REF!</definedName>
    <definedName name="BERPG_66">'[18]WEO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'[17]WEO LINK'!#REF!</definedName>
    <definedName name="BFD_11">'[18]WEO LINK'!#REF!</definedName>
    <definedName name="BFD_20">'[17]WEO LINK'!#REF!</definedName>
    <definedName name="BFD_28">'[17]WEO LINK'!#REF!</definedName>
    <definedName name="BFD_66">'[18]WEO LINK'!#REF!</definedName>
    <definedName name="BFDA">#REF!</definedName>
    <definedName name="BFDI">#REF!</definedName>
    <definedName name="bfdi_14">#REF!</definedName>
    <definedName name="bfdi_2">'[20]FAfdi'!$E$10:$BP$10</definedName>
    <definedName name="bfdi_25">#REF!</definedName>
    <definedName name="BFDIL">#REF!</definedName>
    <definedName name="BFDL">'[17]WEO LINK'!#REF!</definedName>
    <definedName name="BFDL_11">'[18]WEO LINK'!#REF!</definedName>
    <definedName name="BFDL_20">'[17]WEO LINK'!#REF!</definedName>
    <definedName name="BFDL_28">'[17]WEO LINK'!#REF!</definedName>
    <definedName name="BFDL_66">'[18]WEO LINK'!#REF!</definedName>
    <definedName name="BFL">NA()</definedName>
    <definedName name="BFL_D">'[17]WEO LINK'!#REF!</definedName>
    <definedName name="BFL_D_11">'[18]WEO LINK'!#REF!</definedName>
    <definedName name="BFL_D_14">NA()</definedName>
    <definedName name="BFL_D_2">NA()</definedName>
    <definedName name="BFL_D_20">'[17]WEO LINK'!#REF!</definedName>
    <definedName name="BFL_D_25">NA()</definedName>
    <definedName name="BFL_D_28">'[17]WEO LINK'!#REF!</definedName>
    <definedName name="BFL_D_66">'[18]WEO LINK'!#REF!</definedName>
    <definedName name="BFL_DF">'[17]WEO LINK'!#REF!</definedName>
    <definedName name="BFL_DF_11">'[18]WEO LINK'!#REF!</definedName>
    <definedName name="BFL_DF_14">NA()</definedName>
    <definedName name="BFL_DF_2">NA()</definedName>
    <definedName name="BFL_DF_20">'[17]WEO LINK'!#REF!</definedName>
    <definedName name="BFL_DF_25">NA()</definedName>
    <definedName name="BFL_DF_28">'[17]WEO LINK'!#REF!</definedName>
    <definedName name="BFL_DF_66">'[18]WEO LINK'!#REF!</definedName>
    <definedName name="BFLB">'[17]WEO LINK'!#REF!</definedName>
    <definedName name="BFLB_11">'[18]WEO LINK'!#REF!</definedName>
    <definedName name="BFLB_14">NA()</definedName>
    <definedName name="BFLB_2">NA()</definedName>
    <definedName name="BFLB_20">'[17]WEO LINK'!#REF!</definedName>
    <definedName name="BFLB_25">NA()</definedName>
    <definedName name="BFLB_28">'[17]WEO LINK'!#REF!</definedName>
    <definedName name="BFLB_66">'[18]WEO LINK'!#REF!</definedName>
    <definedName name="BFLB_D">'[17]WEO LINK'!#REF!</definedName>
    <definedName name="BFLB_D_11">'[18]WEO LINK'!#REF!</definedName>
    <definedName name="BFLB_D_14">NA()</definedName>
    <definedName name="BFLB_D_2">NA()</definedName>
    <definedName name="BFLB_D_20">'[17]WEO LINK'!#REF!</definedName>
    <definedName name="BFLB_D_25">NA()</definedName>
    <definedName name="BFLB_D_28">'[17]WEO LINK'!#REF!</definedName>
    <definedName name="BFLB_D_66">'[18]WEO LINK'!#REF!</definedName>
    <definedName name="BFLB_DF">'[17]WEO LINK'!#REF!</definedName>
    <definedName name="BFLB_DF_11">'[18]WEO LINK'!#REF!</definedName>
    <definedName name="BFLB_DF_14">NA()</definedName>
    <definedName name="BFLB_DF_2">NA()</definedName>
    <definedName name="BFLB_DF_20">'[17]WEO LINK'!#REF!</definedName>
    <definedName name="BFLB_DF_25">NA()</definedName>
    <definedName name="BFLB_DF_28">'[17]WEO LINK'!#REF!</definedName>
    <definedName name="BFLB_DF_66">'[18]WEO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'[17]WEO LINK'!#REF!</definedName>
    <definedName name="BFLG_11">'[18]WEO LINK'!#REF!</definedName>
    <definedName name="BFLG_14">NA()</definedName>
    <definedName name="BFLG_2">NA()</definedName>
    <definedName name="BFLG_20">'[17]WEO LINK'!#REF!</definedName>
    <definedName name="BFLG_25">NA()</definedName>
    <definedName name="BFLG_28">'[17]WEO LINK'!#REF!</definedName>
    <definedName name="BFLG_66">'[18]WEO LINK'!#REF!</definedName>
    <definedName name="BFLG_D">'[17]WEO LINK'!#REF!</definedName>
    <definedName name="BFLG_D_11">'[18]WEO LINK'!#REF!</definedName>
    <definedName name="BFLG_D_14">NA()</definedName>
    <definedName name="BFLG_D_2">NA()</definedName>
    <definedName name="BFLG_D_20">'[17]WEO LINK'!#REF!</definedName>
    <definedName name="BFLG_D_25">NA()</definedName>
    <definedName name="BFLG_D_28">'[17]WEO LINK'!#REF!</definedName>
    <definedName name="BFLG_D_66">'[18]WEO LINK'!#REF!</definedName>
    <definedName name="BFLG_DF">'[17]WEO LINK'!#REF!</definedName>
    <definedName name="BFLG_DF_11">'[18]WEO LINK'!#REF!</definedName>
    <definedName name="BFLG_DF_14">NA()</definedName>
    <definedName name="BFLG_DF_2">NA()</definedName>
    <definedName name="BFLG_DF_20">'[17]WEO LINK'!#REF!</definedName>
    <definedName name="BFLG_DF_25">NA()</definedName>
    <definedName name="BFLG_DF_28">'[17]WEO LINK'!#REF!</definedName>
    <definedName name="BFLG_DF_66">'[18]WEO LINK'!#REF!</definedName>
    <definedName name="BFO">#REF!</definedName>
    <definedName name="BFOA">'[17]WEO LINK'!#REF!</definedName>
    <definedName name="BFOA_11">'[18]WEO LINK'!#REF!</definedName>
    <definedName name="BFOA_20">'[17]WEO LINK'!#REF!</definedName>
    <definedName name="BFOA_28">'[17]WEO LINK'!#REF!</definedName>
    <definedName name="BFOA_66">'[18]WEO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'[17]WEO LINK'!#REF!</definedName>
    <definedName name="BFOL_L_11">'[18]WEO LINK'!#REF!</definedName>
    <definedName name="BFOL_L_20">'[17]WEO LINK'!#REF!</definedName>
    <definedName name="BFOL_L_28">'[17]WEO LINK'!#REF!</definedName>
    <definedName name="BFOL_L_66">'[18]WEO LINK'!#REF!</definedName>
    <definedName name="BFOL_O">#REF!</definedName>
    <definedName name="BFOL_S">'[17]WEO LINK'!#REF!</definedName>
    <definedName name="BFOL_S_11">'[18]WEO LINK'!#REF!</definedName>
    <definedName name="BFOL_S_20">'[17]WEO LINK'!#REF!</definedName>
    <definedName name="BFOL_S_28">'[17]WEO LINK'!#REF!</definedName>
    <definedName name="BFOL_S_66">'[18]WEO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'[17]WEO LINK'!#REF!</definedName>
    <definedName name="BFPA_11">'[18]WEO LINK'!#REF!</definedName>
    <definedName name="BFPA_20">'[17]WEO LINK'!#REF!</definedName>
    <definedName name="BFPA_28">'[17]WEO LINK'!#REF!</definedName>
    <definedName name="BFPA_66">'[18]WEO LINK'!#REF!</definedName>
    <definedName name="BFPAG">#REF!</definedName>
    <definedName name="BFPG">#REF!</definedName>
    <definedName name="BFPL">'[17]WEO LINK'!#REF!</definedName>
    <definedName name="BFPL_11">'[18]WEO LINK'!#REF!</definedName>
    <definedName name="BFPL_20">'[17]WEO LINK'!#REF!</definedName>
    <definedName name="BFPL_28">'[17]WEO LINK'!#REF!</definedName>
    <definedName name="BFPL_66">'[18]WEO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'[17]WEO LINK'!#REF!</definedName>
    <definedName name="BFPQ_11">'[18]WEO LINK'!#REF!</definedName>
    <definedName name="BFPQ_20">'[17]WEO LINK'!#REF!</definedName>
    <definedName name="BFPQ_28">'[17]WEO LINK'!#REF!</definedName>
    <definedName name="BFPQ_66">'[18]WEO LINK'!#REF!</definedName>
    <definedName name="BFRA">'[17]WEO LINK'!#REF!</definedName>
    <definedName name="BFRA_11">'[18]WEO LINK'!#REF!</definedName>
    <definedName name="BFRA_14">NA()</definedName>
    <definedName name="BFRA_2">NA()</definedName>
    <definedName name="BFRA_20">'[17]WEO LINK'!#REF!</definedName>
    <definedName name="BFRA_25">NA()</definedName>
    <definedName name="BFRA_28">'[17]WEO LINK'!#REF!</definedName>
    <definedName name="BFRA_66">'[18]WEO LINK'!#REF!</definedName>
    <definedName name="BFUND">'[17]WEO LINK'!#REF!</definedName>
    <definedName name="BFUND_11">'[18]WEO LINK'!#REF!</definedName>
    <definedName name="BFUND_20">'[17]WEO LINK'!#REF!</definedName>
    <definedName name="BFUND_28">'[17]WEO LINK'!#REF!</definedName>
    <definedName name="BFUND_66">'[18]WEO LINK'!#REF!</definedName>
    <definedName name="bgoods">'[21]CAgds'!$D$10:$BO$10</definedName>
    <definedName name="bgoods_11">'[22]CAgds'!$E$10:$BP$10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'[21]CAinc'!$D$10:$BO$10</definedName>
    <definedName name="binc_11">'[22]CAinc'!$E$10:$BP$10</definedName>
    <definedName name="BIP">#REF!</definedName>
    <definedName name="BK">'[17]WEO LINK'!#REF!</definedName>
    <definedName name="BK_11">'[18]WEO LINK'!#REF!</definedName>
    <definedName name="BK_14">NA()</definedName>
    <definedName name="BK_2">NA()</definedName>
    <definedName name="BK_20">'[17]WEO LINK'!#REF!</definedName>
    <definedName name="BK_25">NA()</definedName>
    <definedName name="BK_28">'[17]WEO LINK'!#REF!</definedName>
    <definedName name="BK_66">'[18]WEO LINK'!#REF!</definedName>
    <definedName name="BKF">'[17]WEO LINK'!#REF!</definedName>
    <definedName name="BKF_11">'[18]WEO LINK'!#REF!</definedName>
    <definedName name="BKF_14">NA()</definedName>
    <definedName name="BKF_2">NA()</definedName>
    <definedName name="BKF_20">'[17]WEO LINK'!#REF!</definedName>
    <definedName name="BKF_25">NA()</definedName>
    <definedName name="BKF_28">'[17]WEO LINK'!#REF!</definedName>
    <definedName name="BKF_6">#REF!</definedName>
    <definedName name="BKF_66">'[18]WEO LINK'!#REF!</definedName>
    <definedName name="BKFA">#REF!</definedName>
    <definedName name="BKO">#REF!</definedName>
    <definedName name="BM">#REF!</definedName>
    <definedName name="BM_NM_R">#REF!</definedName>
    <definedName name="BMG">'[17]WEO LINK'!#REF!</definedName>
    <definedName name="BMG_11">'[18]WEO LINK'!#REF!</definedName>
    <definedName name="BMG_14">'[23]Q6'!$E$28:$AH$28</definedName>
    <definedName name="BMG_2">'[23]Q6'!$E$28:$AH$28</definedName>
    <definedName name="BMG_20">'[17]WEO LINK'!#REF!</definedName>
    <definedName name="BMG_25">'[23]Q6'!$E$28:$AH$28</definedName>
    <definedName name="BMG_28">'[17]WEO LINK'!#REF!</definedName>
    <definedName name="BMG_66">'[18]WEO LINK'!#REF!</definedName>
    <definedName name="BMG_NMG_R">#REF!</definedName>
    <definedName name="BMII">'[17]WEO LINK'!#REF!</definedName>
    <definedName name="BMII_11">'[18]WEO LINK'!#REF!</definedName>
    <definedName name="BMII_14">NA()</definedName>
    <definedName name="BMII_2">NA()</definedName>
    <definedName name="BMII_20">'[17]WEO LINK'!#REF!</definedName>
    <definedName name="BMII_25">NA()</definedName>
    <definedName name="BMII_28">'[17]WEO LINK'!#REF!</definedName>
    <definedName name="BMII_66">'[18]WEO LINK'!#REF!</definedName>
    <definedName name="BMII_7">#REF!</definedName>
    <definedName name="BMIIB">'[17]WEO LINK'!#REF!</definedName>
    <definedName name="BMIIB_11">'[18]WEO LINK'!#REF!</definedName>
    <definedName name="BMIIB_14">NA()</definedName>
    <definedName name="BMIIB_2">NA()</definedName>
    <definedName name="BMIIB_20">'[17]WEO LINK'!#REF!</definedName>
    <definedName name="BMIIB_25">NA()</definedName>
    <definedName name="BMIIB_28">'[17]WEO LINK'!#REF!</definedName>
    <definedName name="BMIIB_66">'[18]WEO LINK'!#REF!</definedName>
    <definedName name="BMIIG">'[17]WEO LINK'!#REF!</definedName>
    <definedName name="BMIIG_11">'[18]WEO LINK'!#REF!</definedName>
    <definedName name="BMIIG_14">NA()</definedName>
    <definedName name="BMIIG_2">NA()</definedName>
    <definedName name="BMIIG_20">'[17]WEO LINK'!#REF!</definedName>
    <definedName name="BMIIG_25">NA()</definedName>
    <definedName name="BMIIG_28">'[17]WEO LINK'!#REF!</definedName>
    <definedName name="BMIIG_66">'[18]WEO LINK'!#REF!</definedName>
    <definedName name="BMS">'[17]WEO LINK'!#REF!</definedName>
    <definedName name="BMS_11">'[18]WEO LINK'!#REF!</definedName>
    <definedName name="BMS_20">'[17]WEO LINK'!#REF!</definedName>
    <definedName name="BMS_28">'[17]WEO LINK'!#REF!</definedName>
    <definedName name="BMS_66">'[18]WEO LINK'!#REF!</definedName>
    <definedName name="BMT">#REF!</definedName>
    <definedName name="BNB_BoP">#REF!</definedName>
    <definedName name="bnfs">'[21]CAnfs'!$D$10:$BO$10</definedName>
    <definedName name="bnfs_11">'[22]CAnfs'!$E$10:$BP$10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'[20]FAother'!$E$10:$BP$10</definedName>
    <definedName name="bother_14">#REF!</definedName>
    <definedName name="bother_25">#REF!</definedName>
    <definedName name="BottomRight">#REF!</definedName>
    <definedName name="bport">'[20]FAport'!$E$10:$BP$10</definedName>
    <definedName name="bport_11">'[22]FAport'!$E$10:$BP$10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'[17]WEO LINK'!#REF!</definedName>
    <definedName name="BTR_11">'[18]WEO LINK'!#REF!</definedName>
    <definedName name="BTR_20">'[17]WEO LINK'!#REF!</definedName>
    <definedName name="BTR_28">'[17]WEO LINK'!#REF!</definedName>
    <definedName name="BTR_66">'[18]WEO LINK'!#REF!</definedName>
    <definedName name="BTRG">#REF!</definedName>
    <definedName name="BTRP">#REF!</definedName>
    <definedName name="btrs">'[21]CAtrs'!$D$10:$BO$10</definedName>
    <definedName name="btrs_11">'[22]CAtrs'!$E$10:$BP$10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'[24]FDI'!#REF!</definedName>
    <definedName name="Bulgaria">#REF!</definedName>
    <definedName name="BX">#REF!</definedName>
    <definedName name="BX_NX_R">#REF!</definedName>
    <definedName name="BXG">'[17]WEO LINK'!#REF!</definedName>
    <definedName name="BXG_11">'[18]WEO LINK'!#REF!</definedName>
    <definedName name="BXG_14">'[23]Q6'!$E$26:$AH$26</definedName>
    <definedName name="BXG_2">'[23]Q6'!$E$26:$AH$26</definedName>
    <definedName name="BXG_20">'[17]WEO LINK'!#REF!</definedName>
    <definedName name="BXG_25">'[23]Q6'!$E$26:$AH$26</definedName>
    <definedName name="BXG_28">'[17]WEO LINK'!#REF!</definedName>
    <definedName name="BXG_66">'[18]WEO LINK'!#REF!</definedName>
    <definedName name="BXG_NXG_R">#REF!</definedName>
    <definedName name="BXS">'[17]WEO LINK'!#REF!</definedName>
    <definedName name="BXS_11">'[18]WEO LINK'!#REF!</definedName>
    <definedName name="BXS_20">'[17]WEO LINK'!#REF!</definedName>
    <definedName name="BXS_28">'[17]WEO LINK'!#REF!</definedName>
    <definedName name="BXS_66">'[18]WEO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'[11]CBANK_old'!$A$1:$M$48</definedName>
    <definedName name="CBDebt">#REF!</definedName>
    <definedName name="CBSNFA">'[25]NIR__'!$A$188:$AM$219</definedName>
    <definedName name="CCode">'[26]Codes'!$A$2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'[27]weo_real'!#REF!</definedName>
    <definedName name="CHK1_1">'[27]weo_real'!#REF!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'[28]country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10_3_1">'[30]fondo promedio'!$A$36:$L$74</definedName>
    <definedName name="CUADRO_N__4.1.3">#REF!</definedName>
    <definedName name="CUADRO_N__4_1_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'[26]Current'!$D$61</definedName>
    <definedName name="D">'[17]WEO LINK'!#REF!</definedName>
    <definedName name="D_11">'[18]WEO LINK'!#REF!</definedName>
    <definedName name="d_14">#REF!</definedName>
    <definedName name="D_20">'[17]WEO LINK'!#REF!</definedName>
    <definedName name="d_25">#REF!</definedName>
    <definedName name="D_28">'[17]WEO LINK'!#REF!</definedName>
    <definedName name="D_66">'[18]WEO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'[17]WEO LINK'!#REF!</definedName>
    <definedName name="D_S_11">'[18]WEO LINK'!#REF!</definedName>
    <definedName name="D_S_20">'[17]WEO LINK'!#REF!</definedName>
    <definedName name="D_S_28">'[17]WEO LINK'!#REF!</definedName>
    <definedName name="D_S_66">'[18]WEO LINK'!#REF!</definedName>
    <definedName name="D_SRM">#REF!</definedName>
    <definedName name="D_SY">#REF!</definedName>
    <definedName name="DA">'[17]WEO LINK'!#REF!</definedName>
    <definedName name="DA_11">'[18]WEO LINK'!#REF!</definedName>
    <definedName name="DA_20">'[17]WEO LINK'!#REF!</definedName>
    <definedName name="DA_28">'[17]WEO LINK'!#REF!</definedName>
    <definedName name="DA_66">'[18]WEO LINK'!#REF!</definedName>
    <definedName name="DAB">'[17]WEO LINK'!#REF!</definedName>
    <definedName name="DAB_11">'[18]WEO LINK'!#REF!</definedName>
    <definedName name="DAB_20">'[17]WEO LINK'!#REF!</definedName>
    <definedName name="DAB_28">'[17]WEO LINK'!#REF!</definedName>
    <definedName name="DAB_66">'[18]WEO LINK'!#REF!</definedName>
    <definedName name="DABproj">NA()</definedName>
    <definedName name="DAG">'[17]WEO LINK'!#REF!</definedName>
    <definedName name="DAG_11">'[18]WEO LINK'!#REF!</definedName>
    <definedName name="DAG_20">'[17]WEO LINK'!#REF!</definedName>
    <definedName name="DAG_28">'[17]WEO LINK'!#REF!</definedName>
    <definedName name="DAG_66">'[18]WEO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'[26]Codes'!$H$2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'[17]Data _ Calc'!#REF!</definedName>
    <definedName name="date1_22">'[17]Main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'[17]WEO LINK'!#REF!</definedName>
    <definedName name="DB_11">'[18]WEO LINK'!#REF!</definedName>
    <definedName name="DB_20">'[17]WEO LINK'!#REF!</definedName>
    <definedName name="DB_28">'[17]WEO LINK'!#REF!</definedName>
    <definedName name="DB_66">'[18]WEO LINK'!#REF!</definedName>
    <definedName name="DBproj">NA()</definedName>
    <definedName name="DDRB">'[17]WEO LINK'!#REF!</definedName>
    <definedName name="DDRB_11">'[18]WEO LINK'!#REF!</definedName>
    <definedName name="DDRB_20">'[17]WEO LINK'!#REF!</definedName>
    <definedName name="DDRB_28">'[17]WEO LINK'!#REF!</definedName>
    <definedName name="DDRB_66">'[18]WEO LINK'!#REF!</definedName>
    <definedName name="DDRO">'[17]WEO LINK'!#REF!</definedName>
    <definedName name="DDRO_11">'[18]WEO LINK'!#REF!</definedName>
    <definedName name="DDRO_20">'[17]WEO LINK'!#REF!</definedName>
    <definedName name="DDRO_28">'[17]WEO LINK'!#REF!</definedName>
    <definedName name="DDRO_66">'[18]WEO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'[17]WEO LINK'!#REF!</definedName>
    <definedName name="DG_11">'[18]WEO LINK'!#REF!</definedName>
    <definedName name="DG_20">'[17]WEO LINK'!#REF!</definedName>
    <definedName name="DG_28">'[17]WEO LINK'!#REF!</definedName>
    <definedName name="DG_66">'[18]WEO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'[25]NIR__'!$A$123:$AM$181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'[17]WEO LINK'!#REF!</definedName>
    <definedName name="DSI_11">'[18]WEO LINK'!#REF!</definedName>
    <definedName name="DSI_20">'[17]WEO LINK'!#REF!</definedName>
    <definedName name="DSI_28">'[17]WEO LINK'!#REF!</definedName>
    <definedName name="DSI_66">'[18]WEO LINK'!#REF!</definedName>
    <definedName name="DSIB">'[17]WEO LINK'!#REF!</definedName>
    <definedName name="DSIB_11">'[18]WEO LINK'!#REF!</definedName>
    <definedName name="DSIB_20">'[17]WEO LINK'!#REF!</definedName>
    <definedName name="DSIB_28">'[17]WEO LINK'!#REF!</definedName>
    <definedName name="DSIB_66">'[18]WEO LINK'!#REF!</definedName>
    <definedName name="DSIBproj">NA()</definedName>
    <definedName name="DSIG">'[17]WEO LINK'!#REF!</definedName>
    <definedName name="DSIG_11">'[18]WEO LINK'!#REF!</definedName>
    <definedName name="DSIG_20">'[17]WEO LINK'!#REF!</definedName>
    <definedName name="DSIG_28">'[17]WEO LINK'!#REF!</definedName>
    <definedName name="DSIG_66">'[18]WEO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'[17]WEO LINK'!#REF!</definedName>
    <definedName name="DSP_11">'[18]WEO LINK'!#REF!</definedName>
    <definedName name="DSP_20">'[17]WEO LINK'!#REF!</definedName>
    <definedName name="DSP_28">'[17]WEO LINK'!#REF!</definedName>
    <definedName name="DSP_66">'[18]WEO LINK'!#REF!</definedName>
    <definedName name="DSPB">'[17]WEO LINK'!#REF!</definedName>
    <definedName name="DSPB_11">'[18]WEO LINK'!#REF!</definedName>
    <definedName name="DSPB_20">'[17]WEO LINK'!#REF!</definedName>
    <definedName name="DSPB_28">'[17]WEO LINK'!#REF!</definedName>
    <definedName name="DSPB_66">'[18]WEO LINK'!#REF!</definedName>
    <definedName name="DSPBproj">NA()</definedName>
    <definedName name="DSPG">'[17]WEO LINK'!#REF!</definedName>
    <definedName name="DSPG_11">'[18]WEO LINK'!#REF!</definedName>
    <definedName name="DSPG_20">'[17]WEO LINK'!#REF!</definedName>
    <definedName name="DSPG_28">'[17]WEO LINK'!#REF!</definedName>
    <definedName name="DSPG_66">'[18]WEO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'[17]WEO LINK'!#REF!</definedName>
    <definedName name="EDNA_B_11">'[18]WEO LINK'!#REF!</definedName>
    <definedName name="EDNA_B_20">'[17]WEO LINK'!#REF!</definedName>
    <definedName name="EDNA_B_28">'[17]WEO LINK'!#REF!</definedName>
    <definedName name="EDNA_B_66">'[18]WEO LINK'!#REF!</definedName>
    <definedName name="EDNA_D">'[17]WEO LINK'!#REF!</definedName>
    <definedName name="EDNA_D_11">'[18]WEO LINK'!#REF!</definedName>
    <definedName name="EDNA_D_20">'[17]WEO LINK'!#REF!</definedName>
    <definedName name="EDNA_D_28">'[17]WEO LINK'!#REF!</definedName>
    <definedName name="EDNA_D_66">'[18]WEO LINK'!#REF!</definedName>
    <definedName name="EDNA_T">'[17]WEO LINK'!#REF!</definedName>
    <definedName name="EDNA_T_11">'[18]WEO LINK'!#REF!</definedName>
    <definedName name="EDNA_T_20">'[17]WEO LINK'!#REF!</definedName>
    <definedName name="EDNA_T_28">'[17]WEO LINK'!#REF!</definedName>
    <definedName name="EDNA_T_66">'[18]WEO LINK'!#REF!</definedName>
    <definedName name="EDNE">'[17]WEO LINK'!#REF!</definedName>
    <definedName name="EDNE_11">'[18]WEO LINK'!#REF!</definedName>
    <definedName name="EDNE_20">'[17]WEO LINK'!#REF!</definedName>
    <definedName name="EDNE_28">'[17]WEO LINK'!#REF!</definedName>
    <definedName name="EDNE_66">'[18]WEO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'[11]EMPLOY_old'!$A$1:$I$52</definedName>
    <definedName name="empty">#REF!</definedName>
    <definedName name="ENDA">'[17]WEO LINK'!#REF!</definedName>
    <definedName name="ENDA_11">'[18]WEO LINK'!#REF!</definedName>
    <definedName name="ENDA_14">#REF!</definedName>
    <definedName name="ENDA_2">NA()</definedName>
    <definedName name="ENDA_20">'[17]WEO LINK'!#REF!</definedName>
    <definedName name="ENDA_25">#REF!</definedName>
    <definedName name="ENDA_28">'[17]WEO LINK'!#REF!</definedName>
    <definedName name="ENDA_66">'[18]WEO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'[18]Expenditures'!#REF!</definedName>
    <definedName name="expperc_20">#REF!</definedName>
    <definedName name="expperc_28">#REF!</definedName>
    <definedName name="expperc_64">#REF!</definedName>
    <definedName name="expperc_66">'[18]Expenditures'!#REF!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'[19]Q4'!$E$19:$AH$19</definedName>
    <definedName name="GCB_NGDP_14">NA()</definedName>
    <definedName name="GCB_NGDP_2">NA()</definedName>
    <definedName name="GCB_NGDP_25">NA()</definedName>
    <definedName name="GCB_NGDP_66">'[19]Q4'!$E$19:$AH$19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'[21]IN'!$D$66:$BO$66</definedName>
    <definedName name="GDP_1999_Constant">#REF!</definedName>
    <definedName name="GDP_1999_Current">#REF!</definedName>
    <definedName name="gdp_2">'[21]IN'!$D$66:$BO$66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'[21]IN'!$D$66:$BO$66</definedName>
    <definedName name="gdp_28">'[21]IN'!$D$66:$BO$66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'[19]Q4'!$E$38:$AH$38</definedName>
    <definedName name="GGB_NGDP_14">NA()</definedName>
    <definedName name="GGB_NGDP_2">NA()</definedName>
    <definedName name="GGB_NGDP_25">NA()</definedName>
    <definedName name="GGB_NGDP_66">'[19]Q4'!$E$38:$AH$38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10_3_1_">'[30]GRÁFICO DE FONDO POR AFILIADO'!$A$3:$H$35</definedName>
    <definedName name="GRÁFICO_10_3_2">'[30]GRÁFICO DE FONDO POR AFILIADO'!$A$36:$H$68</definedName>
    <definedName name="GRÁFICO_10_3_3">'[30]GRÁFICO DE FONDO POR AFILIADO'!$A$69:$H$101</definedName>
    <definedName name="GRÁFICO_10_3_4_">'[30]GRÁFICO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'[24]IMP'!#REF!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'[11]INT_RATES_old'!$A$1:$I$35</definedName>
    <definedName name="Interest_IDA">#REF!</definedName>
    <definedName name="Interest_NC">'[39]NPV_base'!#REF!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'[20]KA'!$E$10:$BP$10</definedName>
    <definedName name="ka_11">'[22]KA'!$E$10:$BP$10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'[11]LABORMKT_OLD'!$A$1:$O$39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'[11]MAINCOM_old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'[17]WEO LINK'!#REF!</definedName>
    <definedName name="MCV_14">NA()</definedName>
    <definedName name="MCV_2">NA()</definedName>
    <definedName name="MCV_20">'[17]WEO LINK'!#REF!</definedName>
    <definedName name="MCV_25">NA()</definedName>
    <definedName name="MCV_28">'[17]WEO LINK'!#REF!</definedName>
    <definedName name="MCV_35">'[55]Q2'!$E$63:$AH$63</definedName>
    <definedName name="MCV_B">'[17]WEO LINK'!#REF!</definedName>
    <definedName name="MCV_B_11">'[18]WEO LINK'!#REF!</definedName>
    <definedName name="MCV_B_14">#REF!</definedName>
    <definedName name="MCV_B_2">NA()</definedName>
    <definedName name="MCV_B_20">'[17]WEO LINK'!#REF!</definedName>
    <definedName name="MCV_B_25">#REF!</definedName>
    <definedName name="MCV_B_28">'[17]WEO LINK'!#REF!</definedName>
    <definedName name="MCV_B_66">'[18]WEO LINK'!#REF!</definedName>
    <definedName name="MCV_B1">#REF!</definedName>
    <definedName name="MCV_D">'[17]WEO LINK'!#REF!</definedName>
    <definedName name="MCV_D_11">'[18]WEO LINK'!#REF!</definedName>
    <definedName name="MCV_D_14">NA()</definedName>
    <definedName name="MCV_D_2">NA()</definedName>
    <definedName name="MCV_D_20">'[17]WEO LINK'!#REF!</definedName>
    <definedName name="MCV_D_25">NA()</definedName>
    <definedName name="MCV_D_28">'[17]WEO LINK'!#REF!</definedName>
    <definedName name="MCV_D_66">'[18]WEO LINK'!#REF!</definedName>
    <definedName name="MCV_D1">#REF!</definedName>
    <definedName name="MCV_N">'[17]WEO LINK'!#REF!</definedName>
    <definedName name="MCV_N_14">NA()</definedName>
    <definedName name="MCV_N_2">NA()</definedName>
    <definedName name="MCV_N_20">'[17]WEO LINK'!#REF!</definedName>
    <definedName name="MCV_N_25">NA()</definedName>
    <definedName name="MCV_N_28">'[17]WEO LINK'!#REF!</definedName>
    <definedName name="MCV_T">'[17]WEO LINK'!#REF!</definedName>
    <definedName name="MCV_T_11">'[18]WEO LINK'!#REF!</definedName>
    <definedName name="MCV_T_14">NA()</definedName>
    <definedName name="MCV_T_2">NA()</definedName>
    <definedName name="MCV_T_20">'[17]WEO LINK'!#REF!</definedName>
    <definedName name="MCV_T_25">NA()</definedName>
    <definedName name="MCV_T_28">'[17]WEO LINK'!#REF!</definedName>
    <definedName name="MCV_T_66">'[18]WEO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'[21]CAgds'!$D$14:$BO$14</definedName>
    <definedName name="mgoods_11">'[56]CAgds'!$D$14:$BO$14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'[14]monimp'!$A$88:$F$92</definedName>
    <definedName name="MIMPALL">'[14]monimp'!$A$67:$F$88</definedName>
    <definedName name="minc">'[21]CAinc'!$D$14:$BO$14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'[21]CAnfs'!$D$14:$BO$14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'[11]MSURVEY_old'!$A$1:$I$54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'[17]Data _ Calc'!#REF!</definedName>
    <definedName name="name1_20">#REF!</definedName>
    <definedName name="name1_22">'[17]Main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'[25]NIR__'!$A$77:$AM$118</definedName>
    <definedName name="NBUNIR">'[25]NIR__'!$A$4:$AM$72</definedName>
    <definedName name="NC_R">'[27]weo_real'!#REF!</definedName>
    <definedName name="NCG">'[17]WEO LINK'!#REF!</definedName>
    <definedName name="NCG_14">NA()</definedName>
    <definedName name="NCG_2">NA()</definedName>
    <definedName name="NCG_20">'[17]WEO LINK'!#REF!</definedName>
    <definedName name="NCG_25">NA()</definedName>
    <definedName name="NCG_28">'[17]WEO LINK'!#REF!</definedName>
    <definedName name="NCG_R">'[17]WEO LINK'!#REF!</definedName>
    <definedName name="NCG_R_14">NA()</definedName>
    <definedName name="NCG_R_2">NA()</definedName>
    <definedName name="NCG_R_20">'[17]WEO LINK'!#REF!</definedName>
    <definedName name="NCG_R_25">NA()</definedName>
    <definedName name="NCG_R_28">'[17]WEO LINK'!#REF!</definedName>
    <definedName name="NCP">'[17]WEO LINK'!#REF!</definedName>
    <definedName name="NCP_14">NA()</definedName>
    <definedName name="NCP_2">NA()</definedName>
    <definedName name="NCP_20">'[17]WEO LINK'!#REF!</definedName>
    <definedName name="NCP_25">NA()</definedName>
    <definedName name="NCP_28">'[17]WEO LINK'!#REF!</definedName>
    <definedName name="NCP_R">'[17]WEO LINK'!#REF!</definedName>
    <definedName name="NCP_R_14">NA()</definedName>
    <definedName name="NCP_R_2">NA()</definedName>
    <definedName name="NCP_R_20">'[17]WEO LINK'!#REF!</definedName>
    <definedName name="NCP_R_25">NA()</definedName>
    <definedName name="NCP_R_28">'[17]WEO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'[17]Data _ Calc'!#REF!</definedName>
    <definedName name="newt2_22">'[17]Main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'[27]weo_real'!#REF!</definedName>
    <definedName name="NFB_R_GDP">'[27]weo_real'!#REF!</definedName>
    <definedName name="NFI">'[17]WEO LINK'!#REF!</definedName>
    <definedName name="NFI_14">NA()</definedName>
    <definedName name="NFI_2">NA()</definedName>
    <definedName name="NFI_20">'[17]WEO LINK'!#REF!</definedName>
    <definedName name="NFI_25">NA()</definedName>
    <definedName name="NFI_28">'[17]WEO LINK'!#REF!</definedName>
    <definedName name="NFI_R">'[17]WEO LINK'!#REF!</definedName>
    <definedName name="NFI_R_14">NA()</definedName>
    <definedName name="NFI_R_2">NA()</definedName>
    <definedName name="NFI_R_20">'[17]WEO LINK'!#REF!</definedName>
    <definedName name="NFI_R_25">NA()</definedName>
    <definedName name="NFI_R_28">'[17]WEO LINK'!#REF!</definedName>
    <definedName name="NGDP">'[17]WEO LINK'!#REF!</definedName>
    <definedName name="NGDP_14">NA()</definedName>
    <definedName name="NGDP_2">NA()</definedName>
    <definedName name="NGDP_20">'[17]WEO LINK'!#REF!</definedName>
    <definedName name="NGDP_25">NA()</definedName>
    <definedName name="NGDP_28">'[17]WEO LINK'!#REF!</definedName>
    <definedName name="NGDP_35">'[55]Q2'!$E$47:$AH$47</definedName>
    <definedName name="NGDP_DG">NA()</definedName>
    <definedName name="NGDP_R">'[17]WEO LINK'!#REF!</definedName>
    <definedName name="NGDP_R_14">NA()</definedName>
    <definedName name="NGDP_R_2">NA()</definedName>
    <definedName name="NGDP_R_20">'[17]WEO LINK'!#REF!</definedName>
    <definedName name="NGDP_R_25">NA()</definedName>
    <definedName name="NGDP_R_28">'[17]WEO LINK'!#REF!</definedName>
    <definedName name="NGDP_RG">'[19]Q1'!$E$51:$AH$51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'[17]WEO LINK'!#REF!</definedName>
    <definedName name="NGS_20">'[17]WEO LINK'!#REF!</definedName>
    <definedName name="NGS_28">'[17]WEO LINK'!#REF!</definedName>
    <definedName name="NGS_NGDP">NA()</definedName>
    <definedName name="NI_R">'[27]weo_real'!#REF!</definedName>
    <definedName name="NINV">'[17]WEO LINK'!#REF!</definedName>
    <definedName name="NINV_14">NA()</definedName>
    <definedName name="NINV_2">NA()</definedName>
    <definedName name="NINV_20">'[17]WEO LINK'!#REF!</definedName>
    <definedName name="NINV_25">NA()</definedName>
    <definedName name="NINV_28">'[17]WEO LINK'!#REF!</definedName>
    <definedName name="NINV_R">'[17]WEO LINK'!#REF!</definedName>
    <definedName name="NINV_R_14">NA()</definedName>
    <definedName name="NINV_R_2">NA()</definedName>
    <definedName name="NINV_R_20">'[17]WEO LINK'!#REF!</definedName>
    <definedName name="NINV_R_25">NA()</definedName>
    <definedName name="NINV_R_28">'[17]WEO LINK'!#REF!</definedName>
    <definedName name="NINV_R_GDP">'[27]weo_real'!#REF!</definedName>
    <definedName name="NIR">'[14]junk'!$A$108:$F$137</definedName>
    <definedName name="NIRCURR">#REF!</definedName>
    <definedName name="NLG">#REF!</definedName>
    <definedName name="NM">'[17]WEO LINK'!#REF!</definedName>
    <definedName name="NM_14">NA()</definedName>
    <definedName name="NM_2">NA()</definedName>
    <definedName name="NM_20">'[17]WEO LINK'!#REF!</definedName>
    <definedName name="NM_25">NA()</definedName>
    <definedName name="NM_28">'[17]WEO LINK'!#REF!</definedName>
    <definedName name="NM_R">'[17]WEO LINK'!#REF!</definedName>
    <definedName name="NM_R_14">NA()</definedName>
    <definedName name="NM_R_2">NA()</definedName>
    <definedName name="NM_R_20">'[17]WEO LINK'!#REF!</definedName>
    <definedName name="NM_R_25">NA()</definedName>
    <definedName name="NM_R_28">'[17]WEO LINK'!#REF!</definedName>
    <definedName name="nman">nman</definedName>
    <definedName name="NMG_R">'[17]WEO LINK'!#REF!</definedName>
    <definedName name="NMG_R_20">'[17]WEO LINK'!#REF!</definedName>
    <definedName name="NMG_R_28">'[17]WEO LINK'!#REF!</definedName>
    <definedName name="NMG_RG">NA()</definedName>
    <definedName name="NMS_R">'[27]weo_real'!#REF!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'[27]weo_real'!#REF!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'[17]WEO LINK'!#REF!</definedName>
    <definedName name="NX_14">NA()</definedName>
    <definedName name="NX_2">NA()</definedName>
    <definedName name="NX_20">'[17]WEO LINK'!#REF!</definedName>
    <definedName name="NX_25">NA()</definedName>
    <definedName name="NX_28">'[17]WEO LINK'!#REF!</definedName>
    <definedName name="NX_R">'[17]WEO LINK'!#REF!</definedName>
    <definedName name="NX_R_14">NA()</definedName>
    <definedName name="NX_R_2">NA()</definedName>
    <definedName name="NX_R_20">'[17]WEO LINK'!#REF!</definedName>
    <definedName name="NX_R_25">NA()</definedName>
    <definedName name="NX_R_28">'[17]WEO LINK'!#REF!</definedName>
    <definedName name="NXG_R">'[17]WEO LINK'!#REF!</definedName>
    <definedName name="NXG_R_20">'[17]WEO LINK'!#REF!</definedName>
    <definedName name="NXG_R_28">'[17]WEO LINK'!#REF!</definedName>
    <definedName name="NXG_RG">NA()</definedName>
    <definedName name="NXS_R">'[27]weo_real'!#REF!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'[27]weo_real'!#REF!</definedName>
    <definedName name="pchNMG_R">'[19]Q1'!$E$45:$AH$45</definedName>
    <definedName name="pchNX_R">'[27]weo_real'!#REF!</definedName>
    <definedName name="pchNXG_R">'[19]Q1'!$E$36:$AH$36</definedName>
    <definedName name="pchTX_D">#REF!</definedName>
    <definedName name="pchTXG_D">#REF!</definedName>
    <definedName name="pchWPCP33_D">#REF!</definedName>
    <definedName name="pclub">#REF!</definedName>
    <definedName name="PCPI">'[17]WEO LINK'!#REF!</definedName>
    <definedName name="PCPI_20">'[17]WEO LINK'!#REF!</definedName>
    <definedName name="PCPI_28">'[17]WEO LINK'!#REF!</definedName>
    <definedName name="PCPIG">'[19]Q3'!$E$22:$AH$22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'august2015'!$A$1:$S$135</definedName>
    <definedName name="PRINT_AREA_MI">'[37]EU2DBase'!$C$12:$U$156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'august2015'!$8:$15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'[14]real'!$A$1:$V$98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'[20]INweo'!$E$20:$BP$20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'[20]INweo'!$E$21:$BP$21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'[11]AGRI_old'!$A$1:$S$22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'[11]MSURVEY_old'!$A$1:$H$52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'[11]SEI_OLD'!$A$1:$G$59</definedName>
    <definedName name="Table_1___Armenia__Selected_Economic_Indicators">'[11]SEI_OLD'!$A$1:$G$59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'[11]LABORMKT_OLD'!$A$1:$O$37</definedName>
    <definedName name="Table_10____Mozambique____Medium_Term_External_Debt__1997_2015">#REF!</definedName>
    <definedName name="Table_10__Armenia___Labor_Market_Indicators__1994_99__1">'[11]LABORMKT_OLD'!$A$1:$O$37</definedName>
    <definedName name="table_11">#REF!</definedName>
    <definedName name="Table_11._Armenia___Average_Monthly_Wages_in_the_State_Sector__1994_99__1">'[11]WAGES_old'!$A$1:$F$63</definedName>
    <definedName name="Table_11__Armenia___Average_Monthly_Wages_in_the_State_Sector__1994_99__1">'[11]WAGES_old'!$A$1:$F$63</definedName>
    <definedName name="Table_12.__Armenia__Labor_Force__Employment__and_Unemployment__1994_99">'[11]EMPLOY_old'!$A$1:$H$53</definedName>
    <definedName name="Table_12___Armenia__Labor_Force__Employment__and_Unemployment__1994_99">'[11]EMPLOY_old'!$A$1:$H$53</definedName>
    <definedName name="Table_13._Armenia___Employment_in_the_Public_Sector__1994_99">'[11]EMPL_PUBL_old'!$A$1:$F$27</definedName>
    <definedName name="Table_13__Armenia___Employment_in_the_Public_Sector__1994_99">'[11]EMPL_PUBL_old'!$A$1:$F$27</definedName>
    <definedName name="Table_14">#REF!</definedName>
    <definedName name="Table_14._Armenia___Budgetary_Sector_Employment__1994_99">'[11]EMPL_BUDG_old'!$A$1:$K$17</definedName>
    <definedName name="Table_14__Armenia___Budgetary_Sector_Employment__1994_99">'[11]EMPL_BUDG_old'!$A$1:$K$17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'[11]EXPEN_old'!$A$1:$F$25</definedName>
    <definedName name="Table_19__Armenia___Distribution_of_Current_Expenditures_in_the_Consolidated_Government_Budget__1994_99">'[11]EXPEN_old'!$A$1:$F$25</definedName>
    <definedName name="Table_2.__Armenia___Real_Gross_Domestic_Product_Growth__1994_99">'[11]NGDP_R_old'!$A$1:$L$35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'[11]NGDP_R_old'!$A$1:$L$35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'[11]TAX_REV_old'!$A$1:$F$24</definedName>
    <definedName name="Table_20__Armenia___Composition_of_Tax_Revenues_in_Consolidated_Government_Budget__1994_99">'[11]TAX_REV_old'!$A$1:$F$24</definedName>
    <definedName name="Table_21._Armenia___Accounts_of_the_Central_Bank__1994_99">'[11]CBANK_old'!$A$1:$U$46</definedName>
    <definedName name="Table_21__Armenia___Accounts_of_the_Central_Bank__1994_99">'[11]CBANK_old'!$A$1:$U$46</definedName>
    <definedName name="Table_22._Armenia___Monetary_Survey__1994_99">'[11]MSURVEY_old'!$A$1:$Q$52</definedName>
    <definedName name="Table_22__Armenia___Monetary_Survey__1994_99">'[11]MSURVEY_old'!$A$1:$Q$52</definedName>
    <definedName name="Table_23._Armenia___Commercial_Banks___Interest_Rates_for_Loans_and_Deposits_in_Drams_and_U.S._Dollars__1996_99">'[11]INT_RATES_old'!$A$1:$R$32</definedName>
    <definedName name="Table_23__Armenia___Commercial_Banks___Interest_Rates_for_Loans_and_Deposits_in_Drams_and_U_S__Dollars__1996_99">'[11]INT_RATES_old'!$A$1:$R$32</definedName>
    <definedName name="Table_24._Armenia___Treasury_Bills__1995_99">'[11]Tbill_old'!$A$1:$U$31</definedName>
    <definedName name="Table_24__Armenia___Treasury_Bills__1995_99">'[11]Tbill_old'!$A$1:$U$31</definedName>
    <definedName name="Table_25">#REF!</definedName>
    <definedName name="Table_25._Armenia___Quarterly_Balance_of_Payments_and_External_Financing__1995_99">'[11]BOP_Q_OLD'!$A$1:$F$74</definedName>
    <definedName name="Table_25__Armenia___Quarterly_Balance_of_Payments_and_External_Financing__1995_99">'[11]BOP_Q_OLD'!$A$1:$F$74</definedName>
    <definedName name="Table_26._Armenia___Summary_External_Debt_Data__1995_99">'[11]EXTDEBT_OLD'!$A$1:$F$45</definedName>
    <definedName name="Table_26__Armenia___Summary_External_Debt_Data__1995_99">'[11]EXTDEBT_OLD'!$A$1:$F$45</definedName>
    <definedName name="Table_27.__Armenia___Commodity_Composition_of_Trade__1995_99">'[11]COMP_TRADE'!$A$1:$F$29</definedName>
    <definedName name="Table_27___Armenia___Commodity_Composition_of_Trade__1995_99">'[11]COMP_TRADE'!$A$1:$F$29</definedName>
    <definedName name="Table_28._Armenia___Direction_of_Trade__1995_99">'[11]DOT'!$A$1:$F$66</definedName>
    <definedName name="Table_28__Armenia___Direction_of_Trade__1995_99">'[11]DOT'!$A$1:$F$66</definedName>
    <definedName name="Table_29._Armenia___Incorporatized_and_Partially_Privatized_Enterprises__1994_99">'[11]PRIVATE_OLD'!$A$1:$G$29</definedName>
    <definedName name="Table_29__Armenia___Incorporatized_and_Partially_Privatized_Enterprises__1994_99">'[11]PRIVATE_OLD'!$A$1:$G$29</definedName>
    <definedName name="Table_3.__Armenia_Quarterly_Real_GDP_1997_99">'[11]GDP_q_old'!$A$1:$P$31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'[11]GDP_q_old'!$A$1:$P$31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'[11]BNKIND_old'!$A$1:$M$16</definedName>
    <definedName name="Table_30__Armenia___Banking_System_Indicators__1997_99">'[11]BNKIND_old'!$A$1:$M$16</definedName>
    <definedName name="Table_31._Armenia___Banking_Sector_Loans__1996_99">'[11]BNKLOANS_old'!$A$1:$O$40</definedName>
    <definedName name="Table_31__Armenia___Banking_Sector_Loans__1996_99">'[11]BNKLOANS_old'!$A$1:$O$40</definedName>
    <definedName name="Table_32._Armenia___Total_Electricity_Generation__Distribution_and_Collection__1994_99">'[11]ELECTR_old'!$A$1:$F$51</definedName>
    <definedName name="Table_32__Armenia___Total_Electricity_Generation__Distribution_and_Collection__1994_99">'[11]ELECTR_old'!$A$1:$F$51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'[11]taxrevSum'!$A$1:$F$52</definedName>
    <definedName name="Table_34__General_Government_Tax_Revenue_Performance_in_Armenia_and_Comparator_Countries_1995___1998_1">'[11]taxrevSum'!$A$1:$F$52</definedName>
    <definedName name="Table_4.__Moldova____Monetary_Survey_and_Projections__1994_98_1">#REF!</definedName>
    <definedName name="Table_4._Armenia___Gross_Domestic_Product__1994_99">'[11]NGDP_old'!$A$1:$O$33</definedName>
    <definedName name="Table_4___Moldova____Monetary_Survey_and_Projections__1994_98_1">#REF!</definedName>
    <definedName name="Table_4__Armenia___Gross_Domestic_Product__1994_99">'[11]NGDP_old'!$A$1:$O$33</definedName>
    <definedName name="Table_4SR">#REF!</definedName>
    <definedName name="Table_5._Armenia___Production_of_Selected_Agricultural_Products__1994_99">'[11]AGRI_old'!$A$1:$S$22</definedName>
    <definedName name="Table_5__Armenia___Production_of_Selected_Agricultural_Products__1994_99">'[11]AGRI_old'!$A$1:$S$22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'[11]INDCOM_old'!$A$1:$L$31</definedName>
    <definedName name="Table_6___Moldova__Balance_of_Payments__1994_98">#REF!</definedName>
    <definedName name="Table_6__Armenia___Production_of_Selected_Industrial_Commodities__1994_99">'[11]INDCOM_old'!$A$1:$L$31</definedName>
    <definedName name="Table_7._Armenia___Consumer_Prices__1994_99">'[11]CPI_old'!$A$1:$I$102</definedName>
    <definedName name="Table_7__Armenia___Consumer_Prices__1994_99">'[11]CPI_old'!$A$1:$I$102</definedName>
    <definedName name="Table_8.__Armenia___Selected_Energy_Prices__1994_99__1">'[11]ENERGY_old'!$A$1:$AF$25</definedName>
    <definedName name="Table_8___Armenia___Selected_Energy_Prices__1994_99__1">'[11]ENERGY_old'!$A$1:$AF$25</definedName>
    <definedName name="Table_9._Armenia___Regulated_Prices_for_Main_Commodities_and_Services__1994_99__1">'[11]MAINCOM_old '!$A$1:$H$20</definedName>
    <definedName name="Table_9__Armenia___Regulated_Prices_for_Main_Commodities_and_Services__1994_99__1">'[11]MAINCOM_old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'[17]WEO LINK'!#REF!</definedName>
    <definedName name="TMG_D_11">'[18]WEO LINK'!#REF!</definedName>
    <definedName name="TMG_D_14">'[23]Q5'!$E$23:$AH$23</definedName>
    <definedName name="TMG_D_2">'[23]Q5'!$E$23:$AH$23</definedName>
    <definedName name="TMG_D_20">'[17]WEO LINK'!#REF!</definedName>
    <definedName name="TMG_D_25">'[23]Q5'!$E$23:$AH$23</definedName>
    <definedName name="TMG_D_28">'[17]WEO LINK'!#REF!</definedName>
    <definedName name="TMG_D_66">'[18]WEO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'[17]WEO LINK'!#REF!</definedName>
    <definedName name="TMGO_11">'[18]WEO LINK'!#REF!</definedName>
    <definedName name="TMGO_14">NA()</definedName>
    <definedName name="TMGO_2">NA()</definedName>
    <definedName name="TMGO_20">'[17]WEO LINK'!#REF!</definedName>
    <definedName name="TMGO_25">NA()</definedName>
    <definedName name="TMGO_28">'[17]WEO LINK'!#REF!</definedName>
    <definedName name="TMGO_66">'[18]WEO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'[11]INT_RATES_old'!$A$1:$A$33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'[17]WEO LINK'!#REF!</definedName>
    <definedName name="TXG_D_11">'[18]WEO LINK'!#REF!</definedName>
    <definedName name="TXG_D_14">NA()</definedName>
    <definedName name="TXG_D_2">NA()</definedName>
    <definedName name="TXG_D_20">'[17]WEO LINK'!#REF!</definedName>
    <definedName name="TXG_D_25">NA()</definedName>
    <definedName name="TXG_D_28">'[17]WEO LINK'!#REF!</definedName>
    <definedName name="TXG_D_66">'[18]WEO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'[17]WEO LINK'!#REF!</definedName>
    <definedName name="TXGO_11">'[18]WEO LINK'!#REF!</definedName>
    <definedName name="TXGO_14">NA()</definedName>
    <definedName name="TXGO_2">NA()</definedName>
    <definedName name="TXGO_20">'[17]WEO LINK'!#REF!</definedName>
    <definedName name="TXGO_25">NA()</definedName>
    <definedName name="TXGO_28">'[17]WEO LINK'!#REF!</definedName>
    <definedName name="TXGO_66">'[18]WEO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'[11]WAGES_old'!$A$1:$G$62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'[21]CAgds'!$D$12:$BO$12</definedName>
    <definedName name="xgoods_11">'[56]CAgds'!$D$12:$BO$12</definedName>
    <definedName name="XGS">#REF!</definedName>
    <definedName name="xinc">'[21]CAinc'!$D$12:$BO$12</definedName>
    <definedName name="xinc_11">'[56]CAinc'!$D$12:$BO$12</definedName>
    <definedName name="xnfs">'[21]CAnfs'!$D$12:$BO$12</definedName>
    <definedName name="xnfs_11">'[56]CAnfs'!$D$12:$BO$12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2" authorId="0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H32" authorId="0">
      <text>
        <r>
          <rPr>
            <sz val="9"/>
            <color indexed="10"/>
            <rFont val="Tahoma"/>
            <family val="2"/>
          </rPr>
          <t>+ ……. 
deduceri ANAF</t>
        </r>
      </text>
    </comment>
  </commentList>
</comments>
</file>

<file path=xl/sharedStrings.xml><?xml version="1.0" encoding="utf-8"?>
<sst xmlns="http://schemas.openxmlformats.org/spreadsheetml/2006/main" count="121" uniqueCount="112">
  <si>
    <t xml:space="preserve">BUGETUL GENERAL  CONSOLIDAT </t>
  </si>
  <si>
    <t>PIB 2015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</si>
  <si>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</si>
  <si>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</si>
  <si>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</si>
  <si>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</si>
  <si>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</si>
  <si>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</si>
  <si>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</si>
  <si>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</si>
  <si>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</si>
  <si>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</si>
  <si>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</si>
  <si>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</si>
  <si>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</si>
  <si>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</si>
  <si>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</si>
  <si>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</si>
  <si>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</si>
  <si>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</si>
  <si>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</si>
  <si>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</si>
  <si>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</si>
  <si>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</si>
  <si>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</si>
  <si>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</si>
  <si>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</si>
  <si>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</si>
  <si>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</si>
  <si>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</si>
  <si>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</si>
  <si>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</si>
  <si>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</si>
  <si>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</si>
  <si>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</si>
  <si>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</si>
  <si>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</si>
  <si>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</si>
  <si>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</si>
  <si>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</si>
  <si>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</si>
  <si>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</si>
  <si>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</si>
  <si>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</si>
  <si>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</si>
  <si>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</si>
  <si>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</si>
  <si>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</si>
  <si>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</si>
  <si>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</si>
  <si>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</si>
  <si>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</si>
  <si>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</si>
  <si>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</t>
  </si>
  <si>
    <t xml:space="preserve"> nationale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</si>
  <si>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</si>
  <si>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</si>
  <si>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</si>
  <si>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</si>
  <si>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</si>
  <si>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</si>
  <si>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</si>
  <si>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</si>
  <si>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</si>
  <si>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</si>
  <si>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</si>
  <si>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</si>
  <si>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</si>
  <si>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</si>
  <si>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</si>
  <si>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</si>
  <si>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</si>
  <si>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</si>
  <si>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</si>
  <si>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</si>
  <si>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</si>
  <si>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</si>
  <si>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</si>
  <si>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</si>
  <si>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</si>
  <si>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</si>
  <si>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</si>
  <si>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</si>
  <si>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</si>
  <si>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</si>
  <si>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</si>
  <si>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</si>
  <si>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</si>
  <si>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</si>
  <si>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</si>
  <si>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</si>
  <si>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</si>
  <si>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</si>
  <si>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</si>
  <si>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</si>
  <si>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</si>
  <si>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</si>
  <si>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</si>
  <si>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</si>
  <si>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</si>
  <si>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</si>
  <si>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</si>
  <si>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excedent minim</t>
  </si>
  <si>
    <t>*) estimari</t>
  </si>
  <si>
    <t>sursa 02</t>
  </si>
  <si>
    <t>venituri date de executie</t>
  </si>
  <si>
    <t xml:space="preserve">se elimina </t>
  </si>
  <si>
    <t>cheltuieli date de executie</t>
  </si>
  <si>
    <t xml:space="preserve"> </t>
  </si>
  <si>
    <t>excedent/deficit</t>
  </si>
  <si>
    <t>„</t>
  </si>
  <si>
    <t xml:space="preserve">Realizari  01.01 - 31.08.2015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</si>
</sst>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#,##0.000000"/>
    <numFmt numFmtId="175" formatCode="#,##0.0000"/>
    <numFmt numFmtId="176" formatCode="#,##0.00000"/>
    <numFmt numFmtId="177" formatCode="#,##0.0000000"/>
    <numFmt numFmtId="178" formatCode="0.0"/>
    <numFmt numFmtId="179" formatCode="\$#,##0_);[Red]&quot;($&quot;#,##0\)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General_)"/>
    <numFmt numFmtId="186" formatCode="0.000_)"/>
    <numFmt numFmtId="187" formatCode="_(* #,##0.00_);_(* \(#,##0.00\);_(* \-??_);_(@_)"/>
    <numFmt numFmtId="188" formatCode="#,##0.0;\-#,##0.0;&quot;--&quot;"/>
    <numFmt numFmtId="189" formatCode="#,##0\ \ \ \ "/>
    <numFmt numFmtId="190" formatCode="#,##0&quot; лв&quot;;\-#,##0&quot; лв&quot;"/>
    <numFmt numFmtId="191" formatCode="mmmm\ d&quot;, &quot;yyyy"/>
    <numFmt numFmtId="192" formatCode="_-[$€-2]* #,##0.00_-;\-[$€-2]* #,##0.00_-;_-[$€-2]* \-??_-"/>
    <numFmt numFmtId="193" formatCode="_-* #,##0\ _F_t_-;\-* #,##0\ _F_t_-;_-* &quot;- &quot;_F_t_-;_-@_-"/>
    <numFmt numFmtId="194" formatCode="_-* #,##0.00\ _F_t_-;\-* #,##0.00\ _F_t_-;_-* \-??\ _F_t_-;_-@_-"/>
    <numFmt numFmtId="195" formatCode="#."/>
    <numFmt numFmtId="196" formatCode="#,##0&quot; Kč&quot;;\-#,##0&quot; Kč&quot;"/>
    <numFmt numFmtId="197" formatCode="_-* #,##0.00&quot; Kč&quot;_-;\-* #,##0.00&quot; Kč&quot;_-;_-* \-??&quot; Kč&quot;_-;_-@_-"/>
    <numFmt numFmtId="198" formatCode="_(* #,##0_);_(* \(#,##0\);_(* \-_);_(@_)"/>
    <numFmt numFmtId="199" formatCode="_-* #,##0.00\ _F_-;\-* #,##0.00\ _F_-;_-* \-??\ _F_-;_-@_-"/>
    <numFmt numFmtId="200" formatCode="\$#,##0_);&quot;($&quot;#,##0\)"/>
    <numFmt numFmtId="201" formatCode="_(\$* #,##0_);_(\$* \(#,##0\);_(\$* \-_);_(@_)"/>
    <numFmt numFmtId="202" formatCode="_(\$* #,##0.00_);_(\$* \(#,##0.00\);_(\$* \-??_);_(@_)"/>
    <numFmt numFmtId="203" formatCode="[&gt;=0.05]#,##0.0;[&lt;=-0.05]\-#,##0.0;?0.0"/>
    <numFmt numFmtId="204" formatCode="[&gt;=0]#,##0.0;[&lt;=0]\-#,##0.0;?0.0"/>
    <numFmt numFmtId="205" formatCode="_-* #,##0&quot; Ft&quot;_-;\-* #,##0&quot; Ft&quot;_-;_-* &quot;- Ft&quot;_-;_-@_-"/>
    <numFmt numFmtId="206" formatCode="_-* #,##0.00&quot; Ft&quot;_-;\-* #,##0.00&quot; Ft&quot;_-;_-* \-??&quot; Ft&quot;_-;_-@_-"/>
    <numFmt numFmtId="207" formatCode="[Black]#,##0.0;[Black]\-#,##0.0;;"/>
    <numFmt numFmtId="208" formatCode="[Black][&gt;0.05]#,##0.0;[Black][&lt;-0.05]\-#,##0.0;;"/>
    <numFmt numFmtId="209" formatCode="[Black][&gt;0.5]#,##0;[Black][&lt;-0.5]\-#,##0;;"/>
    <numFmt numFmtId="210" formatCode="[Black]#,##0;[Black]\-#,##0;;"/>
    <numFmt numFmtId="211" formatCode="#,##0.0____"/>
    <numFmt numFmtId="212" formatCode="#\ ##0.0"/>
    <numFmt numFmtId="213" formatCode="mmmm\ yyyy"/>
    <numFmt numFmtId="214" formatCode="_-* #,##0&quot; к.&quot;_-;\-* #,##0&quot; к.&quot;_-;_-* &quot;- к.&quot;_-;_-@_-"/>
    <numFmt numFmtId="215" formatCode="_-* #,##0.00&quot; к.&quot;_-;\-* #,##0.00&quot; к.&quot;_-;_-* \-??&quot; к.&quot;_-;_-@_-"/>
    <numFmt numFmtId="216" formatCode="_-* #,##0\ _г_р_н_._-;\-* #,##0\ _г_р_н_._-;_-* &quot;- &quot;_г_р_н_._-;_-@_-"/>
    <numFmt numFmtId="217" formatCode="_-* #,##0.00\ _г_р_н_._-;\-* #,##0.00\ _г_р_н_._-;_-* \-??\ _г_р_н_._-;_-@_-"/>
    <numFmt numFmtId="218" formatCode="_-* #,##0\ _к_._-;\-* #,##0\ _к_._-;_-* &quot;- &quot;_к_._-;_-@_-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b/>
      <i/>
      <sz val="14"/>
      <name val="Arial"/>
      <family val="2"/>
    </font>
    <font>
      <b/>
      <i/>
      <sz val="12"/>
      <color indexed="53"/>
      <name val="Arial"/>
      <family val="2"/>
    </font>
    <font>
      <sz val="11"/>
      <color indexed="8"/>
      <name val="Arial"/>
      <family val="2"/>
    </font>
    <font>
      <b/>
      <sz val="12"/>
      <color indexed="60"/>
      <name val="Arial"/>
      <family val="2"/>
    </font>
    <font>
      <sz val="9"/>
      <color indexed="10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name val="Helv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/>
      <bottom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</borders>
  <cellStyleXfs count="4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2" fillId="0" borderId="0" applyFill="0" applyBorder="0" applyAlignment="0" applyProtection="0"/>
    <xf numFmtId="179" fontId="22" fillId="0" borderId="0" applyFill="0" applyBorder="0" applyAlignment="0" applyProtection="0"/>
    <xf numFmtId="179" fontId="22" fillId="0" borderId="0" applyFill="0" applyBorder="0" applyAlignment="0" applyProtection="0"/>
    <xf numFmtId="179" fontId="22" fillId="0" borderId="0" applyFill="0" applyBorder="0" applyAlignment="0" applyProtection="0"/>
    <xf numFmtId="179" fontId="22" fillId="0" borderId="0" applyFill="0" applyBorder="0" applyAlignment="0" applyProtection="0"/>
    <xf numFmtId="180" fontId="22" fillId="0" borderId="0" applyFill="0" applyBorder="0" applyAlignment="0" applyProtection="0"/>
    <xf numFmtId="180" fontId="22" fillId="0" borderId="0" applyFill="0" applyBorder="0" applyAlignment="0" applyProtection="0"/>
    <xf numFmtId="180" fontId="22" fillId="0" borderId="0" applyFill="0" applyBorder="0" applyAlignment="0" applyProtection="0"/>
    <xf numFmtId="181" fontId="22" fillId="0" borderId="0" applyFill="0" applyBorder="0" applyAlignment="0" applyProtection="0"/>
    <xf numFmtId="181" fontId="22" fillId="0" borderId="0" applyFill="0" applyBorder="0" applyAlignment="0" applyProtection="0"/>
    <xf numFmtId="181" fontId="22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82" fontId="22" fillId="0" borderId="0" applyFill="0" applyBorder="0" applyAlignment="0" applyProtection="0"/>
    <xf numFmtId="182" fontId="22" fillId="0" borderId="0" applyFill="0" applyBorder="0" applyAlignment="0" applyProtection="0"/>
    <xf numFmtId="182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184" fontId="22" fillId="0" borderId="0" applyFill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79" fontId="22" fillId="0" borderId="0" applyFill="0" applyBorder="0" applyAlignment="0" applyProtection="0"/>
    <xf numFmtId="0" fontId="25" fillId="0" borderId="1">
      <alignment/>
      <protection hidden="1"/>
    </xf>
    <xf numFmtId="185" fontId="22" fillId="20" borderId="0" applyBorder="0" applyAlignment="0" applyProtection="0"/>
    <xf numFmtId="185" fontId="22" fillId="20" borderId="0" applyBorder="0" applyAlignment="0" applyProtection="0"/>
    <xf numFmtId="185" fontId="22" fillId="20" borderId="0" applyBorder="0" applyAlignment="0" applyProtection="0"/>
    <xf numFmtId="0" fontId="26" fillId="0" borderId="1">
      <alignment/>
      <protection hidden="1"/>
    </xf>
    <xf numFmtId="0" fontId="27" fillId="0" borderId="0" applyNumberFormat="0" applyFill="0" applyBorder="0" applyAlignment="0" applyProtection="0"/>
    <xf numFmtId="0" fontId="45" fillId="3" borderId="0" applyNumberFormat="0" applyBorder="0" applyAlignment="0" applyProtection="0"/>
    <xf numFmtId="185" fontId="28" fillId="0" borderId="0" applyFill="0" applyBorder="0" applyAlignment="0" applyProtection="0"/>
    <xf numFmtId="0" fontId="29" fillId="4" borderId="0" applyNumberFormat="0" applyBorder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185" fontId="22" fillId="0" borderId="3" applyFill="0" applyAlignment="0" applyProtection="0"/>
    <xf numFmtId="185" fontId="22" fillId="0" borderId="3" applyFill="0" applyAlignment="0" applyProtection="0"/>
    <xf numFmtId="185" fontId="22" fillId="0" borderId="3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80" fillId="22" borderId="5" applyNumberFormat="0" applyAlignment="0" applyProtection="0"/>
    <xf numFmtId="0" fontId="32" fillId="23" borderId="6">
      <alignment horizontal="right" vertical="center"/>
      <protection/>
    </xf>
    <xf numFmtId="0" fontId="33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34" fillId="24" borderId="6">
      <alignment horizontal="center" vertical="center"/>
      <protection/>
    </xf>
    <xf numFmtId="0" fontId="32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35" fillId="23" borderId="6">
      <alignment horizontal="left" vertical="center"/>
      <protection/>
    </xf>
    <xf numFmtId="0" fontId="35" fillId="23" borderId="8">
      <alignment vertical="center"/>
      <protection/>
    </xf>
    <xf numFmtId="0" fontId="36" fillId="23" borderId="9">
      <alignment vertical="center"/>
      <protection/>
    </xf>
    <xf numFmtId="0" fontId="35" fillId="23" borderId="6">
      <alignment/>
      <protection/>
    </xf>
    <xf numFmtId="0" fontId="33" fillId="23" borderId="6">
      <alignment horizontal="right" vertical="center"/>
      <protection/>
    </xf>
    <xf numFmtId="0" fontId="37" fillId="25" borderId="6">
      <alignment horizontal="left" vertical="center"/>
      <protection/>
    </xf>
    <xf numFmtId="0" fontId="37" fillId="25" borderId="6">
      <alignment horizontal="left" vertical="center"/>
      <protection/>
    </xf>
    <xf numFmtId="0" fontId="38" fillId="23" borderId="6">
      <alignment horizontal="left" vertical="center"/>
      <protection/>
    </xf>
    <xf numFmtId="0" fontId="19" fillId="23" borderId="7">
      <alignment/>
      <protection/>
    </xf>
    <xf numFmtId="0" fontId="34" fillId="20" borderId="6">
      <alignment horizontal="left" vertical="center"/>
      <protection/>
    </xf>
    <xf numFmtId="171" fontId="0" fillId="0" borderId="0" applyFill="0" applyBorder="0" applyAlignment="0" applyProtection="0"/>
    <xf numFmtId="186" fontId="39" fillId="0" borderId="0">
      <alignment/>
      <protection/>
    </xf>
    <xf numFmtId="186" fontId="39" fillId="0" borderId="0">
      <alignment/>
      <protection/>
    </xf>
    <xf numFmtId="186" fontId="39" fillId="0" borderId="0">
      <alignment/>
      <protection/>
    </xf>
    <xf numFmtId="186" fontId="39" fillId="0" borderId="0">
      <alignment/>
      <protection/>
    </xf>
    <xf numFmtId="186" fontId="39" fillId="0" borderId="0">
      <alignment/>
      <protection/>
    </xf>
    <xf numFmtId="186" fontId="39" fillId="0" borderId="0">
      <alignment/>
      <protection/>
    </xf>
    <xf numFmtId="186" fontId="39" fillId="0" borderId="0">
      <alignment/>
      <protection/>
    </xf>
    <xf numFmtId="186" fontId="39" fillId="0" borderId="0">
      <alignment/>
      <protection/>
    </xf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0" fillId="0" borderId="0">
      <alignment horizontal="right" vertical="top"/>
      <protection/>
    </xf>
    <xf numFmtId="188" fontId="22" fillId="0" borderId="0">
      <alignment/>
      <protection/>
    </xf>
    <xf numFmtId="188" fontId="22" fillId="0" borderId="0">
      <alignment/>
      <protection/>
    </xf>
    <xf numFmtId="188" fontId="22" fillId="0" borderId="0">
      <alignment/>
      <protection/>
    </xf>
    <xf numFmtId="3" fontId="0" fillId="0" borderId="0" applyFill="0" applyBorder="0" applyAlignment="0" applyProtection="0"/>
    <xf numFmtId="0" fontId="41" fillId="0" borderId="0">
      <alignment/>
      <protection/>
    </xf>
    <xf numFmtId="3" fontId="0" fillId="0" borderId="0" applyFill="0" applyBorder="0" applyAlignment="0" applyProtection="0"/>
    <xf numFmtId="3" fontId="22" fillId="0" borderId="0" applyFill="0" applyBorder="0" applyAlignment="0" applyProtection="0"/>
    <xf numFmtId="0" fontId="0" fillId="26" borderId="10" applyNumberFormat="0" applyFont="0" applyAlignment="0" applyProtection="0"/>
    <xf numFmtId="189" fontId="42" fillId="0" borderId="11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44" fillId="7" borderId="2" applyNumberFormat="0" applyAlignment="0" applyProtection="0"/>
    <xf numFmtId="0" fontId="45" fillId="3" borderId="0" applyNumberFormat="0" applyBorder="0" applyAlignment="0" applyProtection="0"/>
    <xf numFmtId="192" fontId="22" fillId="0" borderId="0" applyFill="0" applyBorder="0" applyAlignment="0" applyProtection="0"/>
    <xf numFmtId="192" fontId="22" fillId="0" borderId="0" applyFill="0" applyBorder="0" applyAlignment="0" applyProtection="0"/>
    <xf numFmtId="192" fontId="22" fillId="0" borderId="0" applyFill="0" applyBorder="0" applyAlignment="0" applyProtection="0"/>
    <xf numFmtId="185" fontId="46" fillId="0" borderId="0">
      <alignment/>
      <protection/>
    </xf>
    <xf numFmtId="0" fontId="75" fillId="0" borderId="0" applyNumberFormat="0" applyFill="0" applyBorder="0" applyAlignment="0" applyProtection="0"/>
    <xf numFmtId="193" fontId="22" fillId="0" borderId="0" applyFill="0" applyBorder="0" applyAlignment="0" applyProtection="0"/>
    <xf numFmtId="194" fontId="22" fillId="0" borderId="0" applyFill="0" applyBorder="0" applyAlignment="0" applyProtection="0"/>
    <xf numFmtId="0" fontId="47" fillId="0" borderId="0">
      <alignment/>
      <protection locked="0"/>
    </xf>
    <xf numFmtId="0" fontId="47" fillId="0" borderId="0">
      <alignment/>
      <protection locked="0"/>
    </xf>
    <xf numFmtId="0" fontId="48" fillId="0" borderId="0">
      <alignment/>
      <protection locked="0"/>
    </xf>
    <xf numFmtId="0" fontId="47" fillId="0" borderId="0">
      <alignment/>
      <protection locked="0"/>
    </xf>
    <xf numFmtId="0" fontId="49" fillId="0" borderId="0">
      <alignment/>
      <protection/>
    </xf>
    <xf numFmtId="0" fontId="47" fillId="0" borderId="0">
      <alignment/>
      <protection locked="0"/>
    </xf>
    <xf numFmtId="0" fontId="47" fillId="0" borderId="0">
      <alignment/>
      <protection locked="0"/>
    </xf>
    <xf numFmtId="0" fontId="50" fillId="0" borderId="0">
      <alignment/>
      <protection/>
    </xf>
    <xf numFmtId="0" fontId="47" fillId="0" borderId="0">
      <alignment/>
      <protection locked="0"/>
    </xf>
    <xf numFmtId="0" fontId="47" fillId="0" borderId="0">
      <alignment/>
      <protection locked="0"/>
    </xf>
    <xf numFmtId="0" fontId="50" fillId="0" borderId="0">
      <alignment/>
      <protection/>
    </xf>
    <xf numFmtId="0" fontId="47" fillId="0" borderId="0">
      <alignment/>
      <protection locked="0"/>
    </xf>
    <xf numFmtId="0" fontId="48" fillId="0" borderId="0">
      <alignment/>
      <protection locked="0"/>
    </xf>
    <xf numFmtId="0" fontId="50" fillId="0" borderId="0">
      <alignment/>
      <protection/>
    </xf>
    <xf numFmtId="0" fontId="48" fillId="0" borderId="0">
      <alignment/>
      <protection locked="0"/>
    </xf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178" fontId="0" fillId="0" borderId="0" applyFill="0" applyBorder="0" applyAlignment="0" applyProtection="0"/>
    <xf numFmtId="1" fontId="22" fillId="0" borderId="0" applyFill="0" applyBorder="0" applyAlignment="0" applyProtection="0"/>
    <xf numFmtId="1" fontId="22" fillId="0" borderId="0" applyFill="0" applyBorder="0" applyAlignment="0" applyProtection="0"/>
    <xf numFmtId="1" fontId="22" fillId="0" borderId="0" applyFill="0" applyBorder="0" applyAlignment="0" applyProtection="0"/>
    <xf numFmtId="178" fontId="22" fillId="0" borderId="0" applyFill="0" applyBorder="0" applyAlignment="0" applyProtection="0"/>
    <xf numFmtId="178" fontId="22" fillId="0" borderId="0" applyFill="0" applyBorder="0" applyAlignment="0" applyProtection="0"/>
    <xf numFmtId="178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50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41" fillId="0" borderId="0">
      <alignment/>
      <protection/>
    </xf>
    <xf numFmtId="0" fontId="29" fillId="4" borderId="0" applyNumberFormat="0" applyBorder="0" applyAlignment="0" applyProtection="0"/>
    <xf numFmtId="185" fontId="51" fillId="20" borderId="0" applyBorder="0" applyAlignment="0" applyProtection="0"/>
    <xf numFmtId="185" fontId="51" fillId="20" borderId="0" applyBorder="0" applyAlignment="0" applyProtection="0"/>
    <xf numFmtId="185" fontId="51" fillId="20" borderId="0" applyBorder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79" fillId="0" borderId="0" applyNumberFormat="0" applyFill="0" applyBorder="0" applyAlignment="0" applyProtection="0"/>
    <xf numFmtId="195" fontId="52" fillId="0" borderId="0">
      <alignment/>
      <protection locked="0"/>
    </xf>
    <xf numFmtId="195" fontId="52" fillId="0" borderId="0">
      <alignment/>
      <protection locked="0"/>
    </xf>
    <xf numFmtId="185" fontId="53" fillId="0" borderId="0" applyFill="0" applyBorder="0" applyAlignment="0" applyProtection="0"/>
    <xf numFmtId="185" fontId="54" fillId="0" borderId="0" applyFill="0" applyBorder="0" applyAlignment="0" applyProtection="0"/>
    <xf numFmtId="0" fontId="55" fillId="0" borderId="0">
      <alignment/>
      <protection/>
    </xf>
    <xf numFmtId="0" fontId="58" fillId="0" borderId="0">
      <alignment/>
      <protection/>
    </xf>
    <xf numFmtId="0" fontId="56" fillId="21" borderId="15" applyNumberFormat="0" applyAlignment="0" applyProtection="0"/>
    <xf numFmtId="172" fontId="22" fillId="0" borderId="0" applyFill="0" applyBorder="0" applyAlignment="0" applyProtection="0"/>
    <xf numFmtId="172" fontId="22" fillId="0" borderId="0" applyFill="0" applyBorder="0" applyAlignment="0" applyProtection="0"/>
    <xf numFmtId="172" fontId="22" fillId="0" borderId="0" applyFill="0" applyBorder="0" applyAlignment="0" applyProtection="0"/>
    <xf numFmtId="3" fontId="22" fillId="0" borderId="0" applyFill="0" applyBorder="0" applyAlignment="0" applyProtection="0"/>
    <xf numFmtId="3" fontId="0" fillId="0" borderId="0" applyFill="0" applyBorder="0" applyAlignment="0" applyProtection="0"/>
    <xf numFmtId="3" fontId="22" fillId="0" borderId="0" applyFill="0" applyBorder="0" applyAlignment="0" applyProtection="0"/>
    <xf numFmtId="0" fontId="44" fillId="7" borderId="2" applyNumberFormat="0" applyAlignment="0" applyProtection="0"/>
    <xf numFmtId="185" fontId="51" fillId="23" borderId="0" applyBorder="0" applyAlignment="0" applyProtection="0"/>
    <xf numFmtId="185" fontId="51" fillId="23" borderId="0" applyBorder="0" applyAlignment="0" applyProtection="0"/>
    <xf numFmtId="185" fontId="51" fillId="23" borderId="0" applyBorder="0" applyAlignment="0" applyProtection="0"/>
    <xf numFmtId="0" fontId="45" fillId="3" borderId="0" applyNumberFormat="0" applyBorder="0" applyAlignment="0" applyProtection="0"/>
    <xf numFmtId="0" fontId="44" fillId="7" borderId="2" applyNumberFormat="0" applyAlignment="0" applyProtection="0"/>
    <xf numFmtId="185" fontId="57" fillId="0" borderId="0" applyFill="0" applyBorder="0" applyAlignment="0" applyProtection="0"/>
    <xf numFmtId="185" fontId="57" fillId="0" borderId="0" applyFill="0" applyBorder="0" applyAlignment="0" applyProtection="0"/>
    <xf numFmtId="172" fontId="59" fillId="0" borderId="0">
      <alignment/>
      <protection/>
    </xf>
    <xf numFmtId="0" fontId="50" fillId="0" borderId="16">
      <alignment/>
      <protection/>
    </xf>
    <xf numFmtId="0" fontId="31" fillId="0" borderId="17" applyNumberFormat="0" applyFill="0" applyAlignment="0" applyProtection="0"/>
    <xf numFmtId="0" fontId="60" fillId="0" borderId="1">
      <alignment horizontal="left"/>
      <protection locked="0"/>
    </xf>
    <xf numFmtId="185" fontId="61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6" fontId="22" fillId="0" borderId="0" applyFill="0" applyBorder="0" applyAlignment="0" applyProtection="0"/>
    <xf numFmtId="197" fontId="22" fillId="0" borderId="0" applyFill="0" applyBorder="0" applyAlignment="0" applyProtection="0"/>
    <xf numFmtId="198" fontId="22" fillId="0" borderId="0" applyFill="0" applyBorder="0" applyAlignment="0" applyProtection="0"/>
    <xf numFmtId="187" fontId="22" fillId="0" borderId="0" applyFill="0" applyBorder="0" applyAlignment="0" applyProtection="0"/>
    <xf numFmtId="198" fontId="22" fillId="0" borderId="0" applyFill="0" applyBorder="0" applyAlignment="0" applyProtection="0"/>
    <xf numFmtId="199" fontId="22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200" fontId="22" fillId="0" borderId="0" applyFill="0" applyBorder="0" applyAlignment="0" applyProtection="0"/>
    <xf numFmtId="201" fontId="22" fillId="0" borderId="0" applyFill="0" applyBorder="0" applyAlignment="0" applyProtection="0"/>
    <xf numFmtId="202" fontId="22" fillId="0" borderId="0" applyFill="0" applyBorder="0" applyAlignment="0" applyProtection="0"/>
    <xf numFmtId="201" fontId="22" fillId="0" borderId="0" applyFill="0" applyBorder="0" applyAlignment="0" applyProtection="0"/>
    <xf numFmtId="202" fontId="22" fillId="0" borderId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37" fontId="65" fillId="0" borderId="0">
      <alignment/>
      <protection/>
    </xf>
    <xf numFmtId="0" fontId="6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22" fillId="0" borderId="0" applyFill="0" applyBorder="0" applyAlignment="0" applyProtection="0"/>
    <xf numFmtId="204" fontId="22" fillId="0" borderId="0" applyFill="0" applyBorder="0" applyAlignment="0" applyProtection="0"/>
    <xf numFmtId="204" fontId="22" fillId="0" borderId="0" applyFill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6" borderId="10" applyNumberFormat="0" applyFont="0" applyAlignment="0" applyProtection="0"/>
    <xf numFmtId="0" fontId="0" fillId="26" borderId="10" applyNumberFormat="0" applyFont="0" applyAlignment="0" applyProtection="0"/>
    <xf numFmtId="187" fontId="22" fillId="0" borderId="0" applyFill="0" applyBorder="0" applyAlignment="0" applyProtection="0"/>
    <xf numFmtId="0" fontId="56" fillId="21" borderId="15" applyNumberFormat="0" applyAlignment="0" applyProtection="0"/>
    <xf numFmtId="205" fontId="22" fillId="0" borderId="0" applyFill="0" applyBorder="0" applyAlignment="0" applyProtection="0"/>
    <xf numFmtId="206" fontId="22" fillId="0" borderId="0" applyFill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10" fontId="22" fillId="0" borderId="0" applyFill="0" applyBorder="0" applyAlignment="0" applyProtection="0"/>
    <xf numFmtId="10" fontId="22" fillId="0" borderId="0" applyFill="0" applyBorder="0" applyAlignment="0" applyProtection="0"/>
    <xf numFmtId="10" fontId="2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8" fontId="22" fillId="0" borderId="0" applyFill="0" applyBorder="0" applyAlignment="0" applyProtection="0"/>
    <xf numFmtId="207" fontId="22" fillId="0" borderId="0" applyFill="0" applyBorder="0" applyAlignment="0" applyProtection="0"/>
    <xf numFmtId="207" fontId="22" fillId="0" borderId="0" applyFill="0" applyBorder="0" applyAlignment="0" applyProtection="0"/>
    <xf numFmtId="209" fontId="22" fillId="0" borderId="0" applyFill="0" applyBorder="0" applyAlignment="0" applyProtection="0"/>
    <xf numFmtId="210" fontId="22" fillId="0" borderId="0" applyFill="0" applyBorder="0" applyAlignment="0" applyProtection="0"/>
    <xf numFmtId="210" fontId="22" fillId="0" borderId="0" applyFill="0" applyBorder="0" applyAlignment="0" applyProtection="0"/>
    <xf numFmtId="207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11" fontId="22" fillId="0" borderId="0" applyFill="0" applyBorder="0" applyAlignment="0">
      <protection/>
    </xf>
    <xf numFmtId="211" fontId="22" fillId="0" borderId="0" applyFill="0" applyBorder="0" applyAlignment="0">
      <protection/>
    </xf>
    <xf numFmtId="211" fontId="22" fillId="0" borderId="0" applyFill="0" applyBorder="0" applyAlignment="0">
      <protection/>
    </xf>
    <xf numFmtId="0" fontId="40" fillId="0" borderId="0">
      <alignment/>
      <protection/>
    </xf>
    <xf numFmtId="185" fontId="69" fillId="0" borderId="0" applyFill="0" applyBorder="0" applyAlignment="0" applyProtection="0"/>
    <xf numFmtId="178" fontId="70" fillId="0" borderId="0">
      <alignment/>
      <protection/>
    </xf>
    <xf numFmtId="0" fontId="0" fillId="28" borderId="0">
      <alignment/>
      <protection/>
    </xf>
    <xf numFmtId="0" fontId="29" fillId="4" borderId="0" applyNumberFormat="0" applyBorder="0" applyAlignment="0" applyProtection="0"/>
    <xf numFmtId="0" fontId="56" fillId="21" borderId="15" applyNumberFormat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46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0" fontId="27" fillId="0" borderId="0" applyNumberFormat="0" applyFill="0" applyBorder="0" applyAlignment="0" applyProtection="0"/>
    <xf numFmtId="212" fontId="72" fillId="0" borderId="0" applyBorder="0">
      <alignment/>
      <protection/>
    </xf>
    <xf numFmtId="212" fontId="73" fillId="0" borderId="0" applyBorder="0">
      <alignment/>
      <protection/>
    </xf>
    <xf numFmtId="0" fontId="74" fillId="0" borderId="0" applyBorder="0">
      <alignment/>
      <protection/>
    </xf>
    <xf numFmtId="0" fontId="73" fillId="0" borderId="0" applyBorder="0">
      <alignment/>
      <protection/>
    </xf>
    <xf numFmtId="0" fontId="75" fillId="0" borderId="0" applyNumberFormat="0" applyFill="0" applyBorder="0" applyAlignment="0" applyProtection="0"/>
    <xf numFmtId="212" fontId="72" fillId="29" borderId="0" applyBorder="0">
      <alignment/>
      <protection/>
    </xf>
    <xf numFmtId="185" fontId="0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8" applyNumberFormat="0" applyFill="0" applyAlignment="0" applyProtection="0"/>
    <xf numFmtId="0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8" applyNumberFormat="0" applyFill="0" applyAlignment="0" applyProtection="0"/>
    <xf numFmtId="0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0" fillId="20" borderId="1">
      <alignment/>
      <protection/>
    </xf>
    <xf numFmtId="0" fontId="89" fillId="0" borderId="21" applyNumberFormat="0" applyFill="0" applyAlignment="0" applyProtection="0"/>
    <xf numFmtId="0" fontId="63" fillId="0" borderId="0">
      <alignment/>
      <protection/>
    </xf>
    <xf numFmtId="0" fontId="22" fillId="0" borderId="0" applyFill="0" applyBorder="0" applyAlignment="0" applyProtection="0"/>
    <xf numFmtId="179" fontId="22" fillId="0" borderId="0" applyFill="0" applyBorder="0" applyAlignment="0" applyProtection="0"/>
    <xf numFmtId="0" fontId="80" fillId="22" borderId="5" applyNumberFormat="0" applyAlignment="0" applyProtection="0"/>
    <xf numFmtId="0" fontId="80" fillId="22" borderId="5" applyNumberFormat="0" applyAlignment="0" applyProtection="0"/>
    <xf numFmtId="171" fontId="0" fillId="0" borderId="0" applyFill="0" applyBorder="0" applyAlignment="0" applyProtection="0"/>
    <xf numFmtId="201" fontId="22" fillId="0" borderId="0" applyFill="0" applyBorder="0" applyAlignment="0" applyProtection="0"/>
    <xf numFmtId="202" fontId="22" fillId="0" borderId="0" applyFill="0" applyBorder="0" applyAlignment="0" applyProtection="0"/>
    <xf numFmtId="0" fontId="27" fillId="0" borderId="0" applyNumberFormat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1" fillId="0" borderId="0">
      <alignment horizontal="left" wrapText="1"/>
      <protection/>
    </xf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22" applyFill="0" applyAlignment="0" applyProtection="0"/>
    <xf numFmtId="185" fontId="22" fillId="0" borderId="22" applyFill="0" applyAlignment="0" applyProtection="0"/>
    <xf numFmtId="185" fontId="22" fillId="0" borderId="22" applyFill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185" fontId="22" fillId="0" borderId="0" applyFill="0" applyBorder="0" applyAlignment="0" applyProtection="0"/>
    <xf numFmtId="213" fontId="22" fillId="0" borderId="0">
      <alignment horizontal="right"/>
      <protection/>
    </xf>
    <xf numFmtId="213" fontId="22" fillId="0" borderId="0">
      <alignment horizontal="right"/>
      <protection/>
    </xf>
    <xf numFmtId="213" fontId="22" fillId="0" borderId="0">
      <alignment horizontal="right"/>
      <protection/>
    </xf>
    <xf numFmtId="185" fontId="82" fillId="0" borderId="0" applyFill="0" applyBorder="0" applyAlignment="0" applyProtection="0"/>
    <xf numFmtId="185" fontId="83" fillId="0" borderId="0" applyFill="0" applyBorder="0" applyAlignment="0" applyProtection="0"/>
    <xf numFmtId="178" fontId="43" fillId="0" borderId="0">
      <alignment horizontal="right"/>
      <protection/>
    </xf>
    <xf numFmtId="0" fontId="84" fillId="0" borderId="0" applyProtection="0">
      <alignment/>
    </xf>
    <xf numFmtId="214" fontId="22" fillId="0" borderId="0" applyFill="0" applyBorder="0" applyAlignment="0" applyProtection="0"/>
    <xf numFmtId="215" fontId="22" fillId="0" borderId="0" applyFill="0" applyBorder="0" applyAlignment="0" applyProtection="0"/>
    <xf numFmtId="0" fontId="85" fillId="0" borderId="0" applyProtection="0">
      <alignment/>
    </xf>
    <xf numFmtId="0" fontId="86" fillId="0" borderId="0" applyProtection="0">
      <alignment/>
    </xf>
    <xf numFmtId="0" fontId="84" fillId="0" borderId="23" applyProtection="0">
      <alignment/>
    </xf>
    <xf numFmtId="0" fontId="22" fillId="0" borderId="0">
      <alignment/>
      <protection/>
    </xf>
    <xf numFmtId="185" fontId="87" fillId="0" borderId="0" applyFill="0" applyBorder="0" applyAlignment="0" applyProtection="0"/>
    <xf numFmtId="10" fontId="84" fillId="0" borderId="0" applyProtection="0">
      <alignment/>
    </xf>
    <xf numFmtId="0" fontId="84" fillId="0" borderId="0">
      <alignment/>
      <protection/>
    </xf>
    <xf numFmtId="216" fontId="22" fillId="0" borderId="0" applyFill="0" applyBorder="0" applyAlignment="0" applyProtection="0"/>
    <xf numFmtId="217" fontId="22" fillId="0" borderId="0" applyFill="0" applyBorder="0" applyAlignment="0" applyProtection="0"/>
    <xf numFmtId="185" fontId="88" fillId="0" borderId="0" applyFill="0" applyBorder="0" applyAlignment="0" applyProtection="0"/>
    <xf numFmtId="185" fontId="88" fillId="0" borderId="0" applyFill="0" applyBorder="0" applyAlignment="0" applyProtection="0"/>
    <xf numFmtId="2" fontId="84" fillId="0" borderId="0" applyProtection="0">
      <alignment/>
    </xf>
    <xf numFmtId="218" fontId="22" fillId="0" borderId="0" applyFill="0" applyBorder="0" applyAlignment="0" applyProtection="0"/>
    <xf numFmtId="217" fontId="22" fillId="0" borderId="0" applyFill="0" applyBorder="0" applyAlignment="0" applyProtection="0"/>
  </cellStyleXfs>
  <cellXfs count="184">
    <xf numFmtId="0" fontId="0" fillId="0" borderId="0" xfId="0" applyAlignment="1">
      <alignment/>
    </xf>
    <xf numFmtId="172" fontId="2" fillId="30" borderId="0" xfId="0" applyNumberFormat="1" applyFont="1" applyFill="1" applyBorder="1" applyAlignment="1" applyProtection="1">
      <alignment horizontal="center"/>
      <protection locked="0"/>
    </xf>
    <xf numFmtId="172" fontId="2" fillId="30" borderId="0" xfId="0" applyNumberFormat="1" applyFont="1" applyFill="1" applyAlignment="1" applyProtection="1">
      <alignment horizontal="center"/>
      <protection locked="0"/>
    </xf>
    <xf numFmtId="172" fontId="3" fillId="30" borderId="0" xfId="0" applyNumberFormat="1" applyFont="1" applyFill="1" applyBorder="1" applyAlignment="1" applyProtection="1">
      <alignment horizontal="center"/>
      <protection locked="0"/>
    </xf>
    <xf numFmtId="172" fontId="4" fillId="30" borderId="0" xfId="0" applyNumberFormat="1" applyFont="1" applyFill="1" applyBorder="1" applyAlignment="1" applyProtection="1">
      <alignment horizontal="center"/>
      <protection locked="0"/>
    </xf>
    <xf numFmtId="172" fontId="2" fillId="30" borderId="0" xfId="0" applyNumberFormat="1" applyFont="1" applyFill="1" applyAlignment="1" applyProtection="1">
      <alignment horizontal="right"/>
      <protection/>
    </xf>
    <xf numFmtId="172" fontId="5" fillId="30" borderId="0" xfId="0" applyNumberFormat="1" applyFont="1" applyFill="1" applyAlignment="1" applyProtection="1">
      <alignment horizontal="center"/>
      <protection locked="0"/>
    </xf>
    <xf numFmtId="172" fontId="5" fillId="30" borderId="0" xfId="0" applyNumberFormat="1" applyFont="1" applyFill="1" applyAlignment="1" applyProtection="1">
      <alignment/>
      <protection locked="0"/>
    </xf>
    <xf numFmtId="173" fontId="5" fillId="30" borderId="0" xfId="0" applyNumberFormat="1" applyFont="1" applyFill="1" applyAlignment="1" applyProtection="1">
      <alignment horizontal="center"/>
      <protection locked="0"/>
    </xf>
    <xf numFmtId="172" fontId="6" fillId="30" borderId="0" xfId="0" applyNumberFormat="1" applyFont="1" applyFill="1" applyAlignment="1" applyProtection="1">
      <alignment horizontal="center"/>
      <protection locked="0"/>
    </xf>
    <xf numFmtId="172" fontId="6" fillId="30" borderId="0" xfId="0" applyNumberFormat="1" applyFont="1" applyFill="1" applyBorder="1" applyAlignment="1" applyProtection="1">
      <alignment horizontal="right"/>
      <protection locked="0"/>
    </xf>
    <xf numFmtId="172" fontId="7" fillId="30" borderId="0" xfId="0" applyNumberFormat="1" applyFont="1" applyFill="1" applyBorder="1" applyAlignment="1" applyProtection="1">
      <alignment horizontal="right"/>
      <protection locked="0"/>
    </xf>
    <xf numFmtId="172" fontId="8" fillId="30" borderId="0" xfId="0" applyNumberFormat="1" applyFont="1" applyFill="1" applyBorder="1" applyAlignment="1" applyProtection="1">
      <alignment horizontal="right"/>
      <protection locked="0"/>
    </xf>
    <xf numFmtId="172" fontId="8" fillId="30" borderId="0" xfId="0" applyNumberFormat="1" applyFont="1" applyFill="1" applyBorder="1" applyAlignment="1" applyProtection="1">
      <alignment horizontal="center"/>
      <protection locked="0"/>
    </xf>
    <xf numFmtId="172" fontId="3" fillId="30" borderId="0" xfId="0" applyNumberFormat="1" applyFont="1" applyFill="1" applyAlignment="1" applyProtection="1">
      <alignment horizontal="center"/>
      <protection locked="0"/>
    </xf>
    <xf numFmtId="4" fontId="6" fillId="30" borderId="0" xfId="0" applyNumberFormat="1" applyFont="1" applyFill="1" applyBorder="1" applyAlignment="1" applyProtection="1">
      <alignment/>
      <protection locked="0"/>
    </xf>
    <xf numFmtId="172" fontId="6" fillId="30" borderId="0" xfId="0" applyNumberFormat="1" applyFont="1" applyFill="1" applyBorder="1" applyAlignment="1" applyProtection="1">
      <alignment/>
      <protection locked="0"/>
    </xf>
    <xf numFmtId="172" fontId="7" fillId="30" borderId="0" xfId="0" applyNumberFormat="1" applyFont="1" applyFill="1" applyBorder="1" applyAlignment="1" applyProtection="1">
      <alignment/>
      <protection locked="0"/>
    </xf>
    <xf numFmtId="172" fontId="3" fillId="30" borderId="0" xfId="0" applyNumberFormat="1" applyFont="1" applyFill="1" applyAlignment="1" applyProtection="1">
      <alignment horizontal="right"/>
      <protection locked="0"/>
    </xf>
    <xf numFmtId="3" fontId="5" fillId="3" borderId="0" xfId="301" applyNumberFormat="1" applyFont="1" applyFill="1" applyAlignment="1">
      <alignment/>
      <protection/>
    </xf>
    <xf numFmtId="172" fontId="2" fillId="30" borderId="0" xfId="0" applyNumberFormat="1" applyFont="1" applyFill="1" applyAlignment="1" applyProtection="1">
      <alignment horizontal="right"/>
      <protection locked="0"/>
    </xf>
    <xf numFmtId="172" fontId="2" fillId="30" borderId="0" xfId="0" applyNumberFormat="1" applyFont="1" applyFill="1" applyBorder="1" applyAlignment="1" applyProtection="1">
      <alignment horizontal="right"/>
      <protection locked="0"/>
    </xf>
    <xf numFmtId="172" fontId="3" fillId="30" borderId="0" xfId="0" applyNumberFormat="1" applyFont="1" applyFill="1" applyBorder="1" applyAlignment="1" applyProtection="1">
      <alignment/>
      <protection locked="0"/>
    </xf>
    <xf numFmtId="172" fontId="5" fillId="30" borderId="0" xfId="0" applyNumberFormat="1" applyFont="1" applyFill="1" applyBorder="1" applyAlignment="1" applyProtection="1">
      <alignment horizontal="right"/>
      <protection locked="0"/>
    </xf>
    <xf numFmtId="172" fontId="5" fillId="30" borderId="0" xfId="0" applyNumberFormat="1" applyFont="1" applyFill="1" applyBorder="1" applyAlignment="1" applyProtection="1">
      <alignment/>
      <protection locked="0"/>
    </xf>
    <xf numFmtId="173" fontId="5" fillId="30" borderId="0" xfId="0" applyNumberFormat="1" applyFont="1" applyFill="1" applyBorder="1" applyAlignment="1" applyProtection="1" quotePrefix="1">
      <alignment horizontal="right"/>
      <protection locked="0"/>
    </xf>
    <xf numFmtId="172" fontId="2" fillId="30" borderId="24" xfId="0" applyNumberFormat="1" applyFont="1" applyFill="1" applyBorder="1" applyAlignment="1" applyProtection="1">
      <alignment horizontal="center"/>
      <protection locked="0"/>
    </xf>
    <xf numFmtId="172" fontId="2" fillId="30" borderId="24" xfId="0" applyNumberFormat="1" applyFont="1" applyFill="1" applyBorder="1" applyAlignment="1" applyProtection="1">
      <alignment horizontal="center" vertical="top" readingOrder="1"/>
      <protection/>
    </xf>
    <xf numFmtId="172" fontId="3" fillId="30" borderId="24" xfId="0" applyNumberFormat="1" applyFont="1" applyFill="1" applyBorder="1" applyAlignment="1" applyProtection="1">
      <alignment horizontal="center" vertical="top" readingOrder="1"/>
      <protection/>
    </xf>
    <xf numFmtId="172" fontId="5" fillId="30" borderId="24" xfId="0" applyNumberFormat="1" applyFont="1" applyFill="1" applyBorder="1" applyAlignment="1" applyProtection="1">
      <alignment horizontal="center" readingOrder="1"/>
      <protection locked="0"/>
    </xf>
    <xf numFmtId="172" fontId="5" fillId="30" borderId="24" xfId="0" applyNumberFormat="1" applyFont="1" applyFill="1" applyBorder="1" applyAlignment="1" applyProtection="1">
      <alignment horizontal="center" vertical="top" readingOrder="1"/>
      <protection/>
    </xf>
    <xf numFmtId="0" fontId="2" fillId="30" borderId="0" xfId="0" applyFont="1" applyFill="1" applyBorder="1" applyAlignment="1">
      <alignment horizontal="center" vertical="top" readingOrder="1"/>
    </xf>
    <xf numFmtId="0" fontId="3" fillId="30" borderId="0" xfId="0" applyFont="1" applyFill="1" applyBorder="1" applyAlignment="1">
      <alignment horizontal="center" vertical="top" readingOrder="1"/>
    </xf>
    <xf numFmtId="172" fontId="5" fillId="30" borderId="0" xfId="0" applyNumberFormat="1" applyFont="1" applyFill="1" applyBorder="1" applyAlignment="1" applyProtection="1">
      <alignment horizontal="center" readingOrder="1"/>
      <protection locked="0"/>
    </xf>
    <xf numFmtId="172" fontId="5" fillId="30" borderId="0" xfId="0" applyNumberFormat="1" applyFont="1" applyFill="1" applyBorder="1" applyAlignment="1" applyProtection="1">
      <alignment horizontal="center" vertical="top" readingOrder="1"/>
      <protection/>
    </xf>
    <xf numFmtId="172" fontId="2" fillId="30" borderId="0" xfId="0" applyNumberFormat="1" applyFont="1" applyFill="1" applyBorder="1" applyAlignment="1" applyProtection="1">
      <alignment horizontal="center" vertical="top" readingOrder="1"/>
      <protection/>
    </xf>
    <xf numFmtId="173" fontId="2" fillId="30" borderId="0" xfId="0" applyNumberFormat="1" applyFont="1" applyFill="1" applyBorder="1" applyAlignment="1" applyProtection="1">
      <alignment/>
      <protection locked="0"/>
    </xf>
    <xf numFmtId="4" fontId="2" fillId="30" borderId="0" xfId="0" applyNumberFormat="1" applyFont="1" applyFill="1" applyBorder="1" applyAlignment="1" applyProtection="1">
      <alignment/>
      <protection locked="0"/>
    </xf>
    <xf numFmtId="174" fontId="2" fillId="30" borderId="0" xfId="0" applyNumberFormat="1" applyFont="1" applyFill="1" applyBorder="1" applyAlignment="1">
      <alignment horizontal="center" vertical="top" readingOrder="1"/>
    </xf>
    <xf numFmtId="172" fontId="9" fillId="30" borderId="0" xfId="0" applyNumberFormat="1" applyFont="1" applyFill="1" applyBorder="1" applyAlignment="1" applyProtection="1">
      <alignment horizontal="center"/>
      <protection locked="0"/>
    </xf>
    <xf numFmtId="0" fontId="2" fillId="30" borderId="0" xfId="0" applyFont="1" applyFill="1" applyBorder="1" applyAlignment="1">
      <alignment horizontal="center" vertical="top" wrapText="1"/>
    </xf>
    <xf numFmtId="173" fontId="2" fillId="30" borderId="0" xfId="0" applyNumberFormat="1" applyFont="1" applyFill="1" applyBorder="1" applyAlignment="1" applyProtection="1">
      <alignment wrapText="1"/>
      <protection locked="0"/>
    </xf>
    <xf numFmtId="174" fontId="10" fillId="30" borderId="0" xfId="0" applyNumberFormat="1" applyFont="1" applyFill="1" applyBorder="1" applyAlignment="1" applyProtection="1">
      <alignment horizontal="center"/>
      <protection locked="0"/>
    </xf>
    <xf numFmtId="172" fontId="11" fillId="30" borderId="0" xfId="0" applyNumberFormat="1" applyFont="1" applyFill="1" applyBorder="1" applyAlignment="1" applyProtection="1">
      <alignment horizontal="right" vertical="center"/>
      <protection locked="0"/>
    </xf>
    <xf numFmtId="173" fontId="2" fillId="30" borderId="0" xfId="0" applyNumberFormat="1" applyFont="1" applyFill="1" applyBorder="1" applyAlignment="1">
      <alignment horizontal="center" vertical="top" wrapText="1"/>
    </xf>
    <xf numFmtId="174" fontId="3" fillId="30" borderId="0" xfId="0" applyNumberFormat="1" applyFont="1" applyFill="1" applyBorder="1" applyAlignment="1">
      <alignment horizontal="center" vertical="top" wrapText="1"/>
    </xf>
    <xf numFmtId="172" fontId="3" fillId="30" borderId="0" xfId="0" applyNumberFormat="1" applyFont="1" applyFill="1" applyBorder="1" applyAlignment="1">
      <alignment horizontal="center" vertical="top" wrapText="1"/>
    </xf>
    <xf numFmtId="172" fontId="5" fillId="30" borderId="0" xfId="0" applyNumberFormat="1" applyFont="1" applyFill="1" applyBorder="1" applyAlignment="1" applyProtection="1">
      <alignment horizontal="center"/>
      <protection locked="0"/>
    </xf>
    <xf numFmtId="172" fontId="2" fillId="30" borderId="0" xfId="0" applyNumberFormat="1" applyFont="1" applyFill="1" applyBorder="1" applyAlignment="1" applyProtection="1">
      <alignment horizontal="center" vertical="top" wrapText="1"/>
      <protection/>
    </xf>
    <xf numFmtId="172" fontId="5" fillId="30" borderId="0" xfId="0" applyNumberFormat="1" applyFont="1" applyFill="1" applyBorder="1" applyAlignment="1" applyProtection="1">
      <alignment vertical="center"/>
      <protection locked="0"/>
    </xf>
    <xf numFmtId="173" fontId="5" fillId="30" borderId="0" xfId="0" applyNumberFormat="1" applyFont="1" applyFill="1" applyBorder="1" applyAlignment="1" applyProtection="1">
      <alignment horizontal="center" vertical="center" wrapText="1"/>
      <protection locked="0"/>
    </xf>
    <xf numFmtId="173" fontId="12" fillId="30" borderId="0" xfId="0" applyNumberFormat="1" applyFont="1" applyFill="1" applyBorder="1" applyAlignment="1" applyProtection="1">
      <alignment wrapText="1"/>
      <protection locked="0"/>
    </xf>
    <xf numFmtId="175" fontId="13" fillId="30" borderId="0" xfId="0" applyNumberFormat="1" applyFont="1" applyFill="1" applyBorder="1" applyAlignment="1" applyProtection="1">
      <alignment horizontal="center"/>
      <protection locked="0"/>
    </xf>
    <xf numFmtId="3" fontId="14" fillId="30" borderId="0" xfId="0" applyNumberFormat="1" applyFont="1" applyFill="1" applyBorder="1" applyAlignment="1">
      <alignment horizontal="right" vertical="top" wrapText="1"/>
    </xf>
    <xf numFmtId="176" fontId="2" fillId="30" borderId="0" xfId="0" applyNumberFormat="1" applyFont="1" applyFill="1" applyBorder="1" applyAlignment="1">
      <alignment horizontal="center" vertical="top" wrapText="1"/>
    </xf>
    <xf numFmtId="2" fontId="2" fillId="30" borderId="0" xfId="0" applyNumberFormat="1" applyFont="1" applyFill="1" applyBorder="1" applyAlignment="1">
      <alignment horizontal="center" vertical="top" wrapText="1"/>
    </xf>
    <xf numFmtId="172" fontId="5" fillId="30" borderId="0" xfId="0" applyNumberFormat="1" applyFont="1" applyFill="1" applyBorder="1" applyAlignment="1">
      <alignment vertical="center"/>
    </xf>
    <xf numFmtId="172" fontId="2" fillId="30" borderId="0" xfId="0" applyNumberFormat="1" applyFont="1" applyFill="1" applyBorder="1" applyAlignment="1" applyProtection="1">
      <alignment horizontal="center" vertical="center"/>
      <protection locked="0"/>
    </xf>
    <xf numFmtId="172" fontId="5" fillId="30" borderId="0" xfId="0" applyNumberFormat="1" applyFont="1" applyFill="1" applyBorder="1" applyAlignment="1" applyProtection="1">
      <alignment horizontal="left" wrapText="1" indent="1"/>
      <protection locked="0"/>
    </xf>
    <xf numFmtId="172" fontId="2" fillId="30" borderId="0" xfId="0" applyNumberFormat="1" applyFont="1" applyFill="1" applyAlignment="1" applyProtection="1">
      <alignment horizontal="center" vertical="center"/>
      <protection locked="0"/>
    </xf>
    <xf numFmtId="172" fontId="5" fillId="30" borderId="0" xfId="0" applyNumberFormat="1" applyFont="1" applyFill="1" applyAlignment="1">
      <alignment vertical="center"/>
    </xf>
    <xf numFmtId="172" fontId="3" fillId="30" borderId="0" xfId="0" applyNumberFormat="1" applyFont="1" applyFill="1" applyAlignment="1" applyProtection="1">
      <alignment horizontal="center" vertical="center"/>
      <protection locked="0"/>
    </xf>
    <xf numFmtId="172" fontId="2" fillId="30" borderId="0" xfId="0" applyNumberFormat="1" applyFont="1" applyFill="1" applyAlignment="1" applyProtection="1">
      <alignment horizontal="center" vertical="center"/>
      <protection locked="0"/>
    </xf>
    <xf numFmtId="172" fontId="5" fillId="30" borderId="0" xfId="0" applyNumberFormat="1" applyFont="1" applyFill="1" applyAlignment="1" applyProtection="1">
      <alignment horizontal="center" vertical="center"/>
      <protection locked="0"/>
    </xf>
    <xf numFmtId="172" fontId="5" fillId="30" borderId="0" xfId="0" applyNumberFormat="1" applyFont="1" applyFill="1" applyBorder="1" applyAlignment="1" applyProtection="1">
      <alignment horizontal="center"/>
      <protection locked="0"/>
    </xf>
    <xf numFmtId="172" fontId="5" fillId="3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5" fillId="30" borderId="0" xfId="0" applyNumberFormat="1" applyFont="1" applyFill="1" applyBorder="1" applyAlignment="1" applyProtection="1">
      <alignment horizontal="center" vertical="center"/>
      <protection locked="0"/>
    </xf>
    <xf numFmtId="172" fontId="4" fillId="30" borderId="0" xfId="0" applyNumberFormat="1" applyFont="1" applyFill="1" applyBorder="1" applyAlignment="1" applyProtection="1">
      <alignment horizontal="center" vertical="center"/>
      <protection locked="0"/>
    </xf>
    <xf numFmtId="172" fontId="5" fillId="30" borderId="0" xfId="0" applyNumberFormat="1" applyFont="1" applyFill="1" applyBorder="1" applyAlignment="1" applyProtection="1">
      <alignment horizontal="center" vertical="center"/>
      <protection/>
    </xf>
    <xf numFmtId="172" fontId="5" fillId="30" borderId="0" xfId="0" applyNumberFormat="1" applyFont="1" applyFill="1" applyBorder="1" applyAlignment="1" applyProtection="1">
      <alignment horizontal="center" vertical="center"/>
      <protection/>
    </xf>
    <xf numFmtId="172" fontId="5" fillId="30" borderId="0" xfId="0" applyNumberFormat="1" applyFont="1" applyFill="1" applyBorder="1" applyAlignment="1">
      <alignment vertical="center"/>
    </xf>
    <xf numFmtId="172" fontId="5" fillId="30" borderId="0" xfId="0" applyNumberFormat="1" applyFont="1" applyFill="1" applyBorder="1" applyAlignment="1" applyProtection="1">
      <alignment horizontal="left" vertical="center"/>
      <protection locked="0"/>
    </xf>
    <xf numFmtId="172" fontId="5" fillId="30" borderId="0" xfId="0" applyNumberFormat="1" applyFont="1" applyFill="1" applyBorder="1" applyAlignment="1" applyProtection="1">
      <alignment horizontal="center" vertical="center"/>
      <protection locked="0"/>
    </xf>
    <xf numFmtId="172" fontId="5" fillId="30" borderId="0" xfId="0" applyNumberFormat="1" applyFont="1" applyFill="1" applyAlignment="1" applyProtection="1">
      <alignment horizontal="left" vertical="center" indent="2"/>
      <protection locked="0"/>
    </xf>
    <xf numFmtId="172" fontId="5" fillId="30" borderId="0" xfId="0" applyNumberFormat="1" applyFont="1" applyFill="1" applyAlignment="1" applyProtection="1">
      <alignment horizontal="center" vertical="center"/>
      <protection/>
    </xf>
    <xf numFmtId="172" fontId="3" fillId="30" borderId="0" xfId="0" applyNumberFormat="1" applyFont="1" applyFill="1" applyAlignment="1" applyProtection="1">
      <alignment horizontal="center" vertical="center"/>
      <protection/>
    </xf>
    <xf numFmtId="172" fontId="4" fillId="30" borderId="0" xfId="0" applyNumberFormat="1" applyFont="1" applyFill="1" applyAlignment="1" applyProtection="1">
      <alignment horizontal="center" vertical="center"/>
      <protection/>
    </xf>
    <xf numFmtId="172" fontId="2" fillId="30" borderId="0" xfId="0" applyNumberFormat="1" applyFont="1" applyFill="1" applyAlignment="1" applyProtection="1">
      <alignment horizontal="center" vertical="center"/>
      <protection/>
    </xf>
    <xf numFmtId="172" fontId="5" fillId="30" borderId="0" xfId="0" applyNumberFormat="1" applyFont="1" applyFill="1" applyBorder="1" applyAlignment="1" applyProtection="1">
      <alignment vertical="center"/>
      <protection/>
    </xf>
    <xf numFmtId="172" fontId="5" fillId="30" borderId="0" xfId="0" applyNumberFormat="1" applyFont="1" applyFill="1" applyAlignment="1" applyProtection="1">
      <alignment horizontal="left" wrapText="1" indent="3"/>
      <protection locked="0"/>
    </xf>
    <xf numFmtId="172" fontId="2" fillId="30" borderId="0" xfId="0" applyNumberFormat="1" applyFont="1" applyFill="1" applyAlignment="1" applyProtection="1">
      <alignment horizontal="left" indent="4"/>
      <protection locked="0"/>
    </xf>
    <xf numFmtId="172" fontId="2" fillId="30" borderId="0" xfId="0" applyNumberFormat="1" applyFont="1" applyFill="1" applyAlignment="1" applyProtection="1">
      <alignment horizontal="left" wrapText="1" indent="4"/>
      <protection locked="0"/>
    </xf>
    <xf numFmtId="172" fontId="5" fillId="30" borderId="0" xfId="0" applyNumberFormat="1" applyFont="1" applyFill="1" applyAlignment="1" applyProtection="1">
      <alignment horizontal="left" vertical="center" wrapText="1" indent="3"/>
      <protection/>
    </xf>
    <xf numFmtId="172" fontId="4" fillId="30" borderId="0" xfId="0" applyNumberFormat="1" applyFont="1" applyFill="1" applyAlignment="1" applyProtection="1">
      <alignment horizontal="center" vertical="center"/>
      <protection locked="0"/>
    </xf>
    <xf numFmtId="172" fontId="2" fillId="30" borderId="0" xfId="117" applyNumberFormat="1" applyFont="1" applyFill="1" applyAlignment="1" applyProtection="1">
      <alignment horizontal="center" vertical="center"/>
      <protection locked="0"/>
    </xf>
    <xf numFmtId="172" fontId="2" fillId="30" borderId="0" xfId="0" applyNumberFormat="1" applyFont="1" applyFill="1" applyAlignment="1" applyProtection="1">
      <alignment horizontal="left" vertical="center" wrapText="1" indent="4"/>
      <protection/>
    </xf>
    <xf numFmtId="172" fontId="2" fillId="30" borderId="0" xfId="0" applyNumberFormat="1" applyFont="1" applyFill="1" applyBorder="1" applyAlignment="1" applyProtection="1">
      <alignment horizontal="left"/>
      <protection locked="0"/>
    </xf>
    <xf numFmtId="174" fontId="2" fillId="30" borderId="0" xfId="0" applyNumberFormat="1" applyFont="1" applyFill="1" applyAlignment="1" applyProtection="1">
      <alignment horizontal="center" vertical="center"/>
      <protection locked="0"/>
    </xf>
    <xf numFmtId="172" fontId="5" fillId="30" borderId="0" xfId="0" applyNumberFormat="1" applyFont="1" applyFill="1" applyAlignment="1" applyProtection="1">
      <alignment horizontal="left" vertical="center" indent="3"/>
      <protection/>
    </xf>
    <xf numFmtId="172" fontId="5" fillId="30" borderId="0" xfId="0" applyNumberFormat="1" applyFont="1" applyFill="1" applyAlignment="1">
      <alignment horizontal="left" vertical="center" indent="1"/>
    </xf>
    <xf numFmtId="172" fontId="5" fillId="30" borderId="0" xfId="0" applyNumberFormat="1" applyFont="1" applyFill="1" applyAlignment="1" applyProtection="1" quotePrefix="1">
      <alignment horizontal="center" vertical="center"/>
      <protection locked="0"/>
    </xf>
    <xf numFmtId="172" fontId="5" fillId="30" borderId="0" xfId="0" applyNumberFormat="1" applyFont="1" applyFill="1" applyAlignment="1" applyProtection="1">
      <alignment horizontal="left" vertical="center" indent="1"/>
      <protection/>
    </xf>
    <xf numFmtId="177" fontId="2" fillId="30" borderId="0" xfId="0" applyNumberFormat="1" applyFont="1" applyFill="1" applyAlignment="1" applyProtection="1">
      <alignment horizontal="center" vertical="center"/>
      <protection locked="0"/>
    </xf>
    <xf numFmtId="4" fontId="2" fillId="30" borderId="0" xfId="0" applyNumberFormat="1" applyFont="1" applyFill="1" applyAlignment="1" applyProtection="1">
      <alignment horizontal="center" vertical="center"/>
      <protection locked="0"/>
    </xf>
    <xf numFmtId="172" fontId="2" fillId="0" borderId="0" xfId="0" applyNumberFormat="1" applyFont="1" applyFill="1" applyAlignment="1" applyProtection="1">
      <alignment horizontal="center" vertical="center"/>
      <protection locked="0"/>
    </xf>
    <xf numFmtId="172" fontId="5" fillId="30" borderId="0" xfId="0" applyNumberFormat="1" applyFont="1" applyFill="1" applyBorder="1" applyAlignment="1" applyProtection="1">
      <alignment horizontal="left" indent="1"/>
      <protection locked="0"/>
    </xf>
    <xf numFmtId="172" fontId="15" fillId="30" borderId="0" xfId="0" applyNumberFormat="1" applyFont="1" applyFill="1" applyAlignment="1" applyProtection="1">
      <alignment horizontal="center" vertical="center"/>
      <protection/>
    </xf>
    <xf numFmtId="172" fontId="5" fillId="30" borderId="0" xfId="0" applyNumberFormat="1" applyFont="1" applyFill="1" applyBorder="1" applyAlignment="1" applyProtection="1">
      <alignment horizontal="justify" wrapText="1"/>
      <protection locked="0"/>
    </xf>
    <xf numFmtId="172" fontId="5" fillId="30" borderId="24" xfId="0" applyNumberFormat="1" applyFont="1" applyFill="1" applyBorder="1" applyAlignment="1" applyProtection="1">
      <alignment horizontal="center"/>
      <protection locked="0"/>
    </xf>
    <xf numFmtId="172" fontId="5" fillId="30" borderId="24" xfId="0" applyNumberFormat="1" applyFont="1" applyFill="1" applyBorder="1" applyAlignment="1" applyProtection="1">
      <alignment horizontal="left" vertical="center"/>
      <protection locked="0"/>
    </xf>
    <xf numFmtId="172" fontId="5" fillId="30" borderId="24" xfId="0" applyNumberFormat="1" applyFont="1" applyFill="1" applyBorder="1" applyAlignment="1" applyProtection="1">
      <alignment horizontal="center" vertical="center"/>
      <protection locked="0"/>
    </xf>
    <xf numFmtId="172" fontId="5" fillId="30" borderId="24" xfId="0" applyNumberFormat="1" applyFont="1" applyFill="1" applyBorder="1" applyAlignment="1" applyProtection="1">
      <alignment horizontal="center" vertical="center"/>
      <protection/>
    </xf>
    <xf numFmtId="172" fontId="5" fillId="30" borderId="24" xfId="0" applyNumberFormat="1" applyFont="1" applyFill="1" applyBorder="1" applyAlignment="1">
      <alignment vertical="center"/>
    </xf>
    <xf numFmtId="172" fontId="5" fillId="30" borderId="0" xfId="0" applyNumberFormat="1" applyFont="1" applyFill="1" applyAlignment="1" applyProtection="1">
      <alignment horizontal="left" indent="1"/>
      <protection/>
    </xf>
    <xf numFmtId="172" fontId="5" fillId="30" borderId="0" xfId="0" applyNumberFormat="1" applyFont="1" applyFill="1" applyAlignment="1">
      <alignment horizontal="center" vertical="center"/>
    </xf>
    <xf numFmtId="49" fontId="2" fillId="30" borderId="0" xfId="0" applyNumberFormat="1" applyFont="1" applyFill="1" applyBorder="1" applyAlignment="1" applyProtection="1">
      <alignment horizontal="center"/>
      <protection locked="0"/>
    </xf>
    <xf numFmtId="172" fontId="2" fillId="30" borderId="0" xfId="0" applyNumberFormat="1" applyFont="1" applyFill="1" applyAlignment="1" applyProtection="1">
      <alignment horizontal="left" indent="2"/>
      <protection/>
    </xf>
    <xf numFmtId="172" fontId="2" fillId="30" borderId="0" xfId="0" applyNumberFormat="1" applyFont="1" applyFill="1" applyAlignment="1" quotePrefix="1">
      <alignment horizontal="center" vertical="center"/>
    </xf>
    <xf numFmtId="172" fontId="2" fillId="30" borderId="0" xfId="0" applyNumberFormat="1" applyFont="1" applyFill="1" applyAlignment="1">
      <alignment horizontal="center" vertical="center"/>
    </xf>
    <xf numFmtId="172" fontId="5" fillId="30" borderId="0" xfId="0" applyNumberFormat="1" applyFont="1" applyFill="1" applyAlignment="1" applyProtection="1">
      <alignment horizontal="left" indent="2"/>
      <protection/>
    </xf>
    <xf numFmtId="172" fontId="4" fillId="30" borderId="0" xfId="0" applyNumberFormat="1" applyFont="1" applyFill="1" applyAlignment="1">
      <alignment horizontal="center" vertical="center"/>
    </xf>
    <xf numFmtId="172" fontId="2" fillId="30" borderId="0" xfId="0" applyNumberFormat="1" applyFont="1" applyFill="1" applyAlignment="1" applyProtection="1">
      <alignment horizontal="left" wrapText="1" indent="4"/>
      <protection/>
    </xf>
    <xf numFmtId="172" fontId="3" fillId="3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Alignment="1" applyProtection="1">
      <alignment horizontal="center" vertical="center"/>
      <protection/>
    </xf>
    <xf numFmtId="172" fontId="2" fillId="30" borderId="0" xfId="0" applyNumberFormat="1" applyFont="1" applyFill="1" applyAlignment="1" applyProtection="1">
      <alignment horizontal="left" indent="4"/>
      <protection/>
    </xf>
    <xf numFmtId="172" fontId="2" fillId="30" borderId="0" xfId="0" applyNumberFormat="1" applyFont="1" applyFill="1" applyAlignment="1">
      <alignment horizontal="center"/>
    </xf>
    <xf numFmtId="172" fontId="5" fillId="30" borderId="0" xfId="0" applyNumberFormat="1" applyFont="1" applyFill="1" applyAlignment="1" applyProtection="1">
      <alignment vertical="center"/>
      <protection/>
    </xf>
    <xf numFmtId="49" fontId="2" fillId="30" borderId="0" xfId="0" applyNumberFormat="1" applyFont="1" applyFill="1" applyBorder="1" applyAlignment="1" applyProtection="1">
      <alignment horizontal="center" vertical="center"/>
      <protection locked="0"/>
    </xf>
    <xf numFmtId="172" fontId="5" fillId="30" borderId="0" xfId="0" applyNumberFormat="1" applyFont="1" applyFill="1" applyAlignment="1" applyProtection="1">
      <alignment horizontal="left" vertical="center" wrapText="1" indent="2"/>
      <protection/>
    </xf>
    <xf numFmtId="172" fontId="2" fillId="30" borderId="0" xfId="0" applyNumberFormat="1" applyFont="1" applyFill="1" applyAlignment="1">
      <alignment horizontal="left" indent="4"/>
    </xf>
    <xf numFmtId="4" fontId="2" fillId="30" borderId="0" xfId="0" applyNumberFormat="1" applyFont="1" applyFill="1" applyAlignment="1">
      <alignment horizontal="center" vertical="center"/>
    </xf>
    <xf numFmtId="4" fontId="5" fillId="30" borderId="0" xfId="0" applyNumberFormat="1" applyFont="1" applyFill="1" applyAlignment="1" applyProtection="1">
      <alignment horizontal="center" vertical="center"/>
      <protection/>
    </xf>
    <xf numFmtId="172" fontId="5" fillId="30" borderId="0" xfId="0" applyNumberFormat="1" applyFont="1" applyFill="1" applyAlignment="1">
      <alignment horizontal="left" wrapText="1" indent="1"/>
    </xf>
    <xf numFmtId="172" fontId="5" fillId="30" borderId="25" xfId="0" applyNumberFormat="1" applyFont="1" applyFill="1" applyBorder="1" applyAlignment="1" applyProtection="1">
      <alignment horizontal="left" vertical="center"/>
      <protection/>
    </xf>
    <xf numFmtId="172" fontId="5" fillId="30" borderId="25" xfId="0" applyNumberFormat="1" applyFont="1" applyFill="1" applyBorder="1" applyAlignment="1" applyProtection="1">
      <alignment horizontal="center" vertical="center"/>
      <protection locked="0"/>
    </xf>
    <xf numFmtId="172" fontId="4" fillId="30" borderId="25" xfId="0" applyNumberFormat="1" applyFont="1" applyFill="1" applyBorder="1" applyAlignment="1" applyProtection="1">
      <alignment horizontal="center" vertical="center"/>
      <protection locked="0"/>
    </xf>
    <xf numFmtId="4" fontId="5" fillId="0" borderId="25" xfId="0" applyNumberFormat="1" applyFont="1" applyFill="1" applyBorder="1" applyAlignment="1" applyProtection="1">
      <alignment horizontal="center" vertical="center"/>
      <protection locked="0"/>
    </xf>
    <xf numFmtId="172" fontId="5" fillId="30" borderId="25" xfId="0" applyNumberFormat="1" applyFont="1" applyFill="1" applyBorder="1" applyAlignment="1" applyProtection="1">
      <alignment vertical="center"/>
      <protection locked="0"/>
    </xf>
    <xf numFmtId="4" fontId="5" fillId="30" borderId="25" xfId="117" applyNumberFormat="1" applyFont="1" applyFill="1" applyBorder="1" applyAlignment="1" applyProtection="1">
      <alignment horizontal="center" vertical="center"/>
      <protection/>
    </xf>
    <xf numFmtId="172" fontId="5" fillId="30" borderId="0" xfId="0" applyNumberFormat="1" applyFont="1" applyFill="1" applyBorder="1" applyAlignment="1" applyProtection="1">
      <alignment horizontal="left" vertical="center"/>
      <protection/>
    </xf>
    <xf numFmtId="172" fontId="16" fillId="30" borderId="0" xfId="0" applyNumberFormat="1" applyFont="1" applyFill="1" applyBorder="1" applyAlignment="1" applyProtection="1">
      <alignment horizontal="center" vertical="center"/>
      <protection locked="0"/>
    </xf>
    <xf numFmtId="4" fontId="5" fillId="30" borderId="0" xfId="117" applyNumberFormat="1" applyFont="1" applyFill="1" applyBorder="1" applyAlignment="1" applyProtection="1">
      <alignment horizontal="center" vertical="center"/>
      <protection/>
    </xf>
    <xf numFmtId="172" fontId="5" fillId="30" borderId="0" xfId="0" applyNumberFormat="1" applyFont="1" applyFill="1" applyBorder="1" applyAlignment="1" applyProtection="1">
      <alignment horizontal="right" vertical="center"/>
      <protection locked="0"/>
    </xf>
    <xf numFmtId="172" fontId="4" fillId="30" borderId="0" xfId="0" applyNumberFormat="1" applyFont="1" applyFill="1" applyBorder="1" applyAlignment="1" applyProtection="1">
      <alignment horizontal="right" vertical="center"/>
      <protection locked="0"/>
    </xf>
    <xf numFmtId="172" fontId="16" fillId="30" borderId="0" xfId="0" applyNumberFormat="1" applyFont="1" applyFill="1" applyBorder="1" applyAlignment="1" applyProtection="1">
      <alignment horizontal="right" vertical="center"/>
      <protection locked="0"/>
    </xf>
    <xf numFmtId="4" fontId="5" fillId="30" borderId="0" xfId="117" applyNumberFormat="1" applyFont="1" applyFill="1" applyBorder="1" applyAlignment="1" applyProtection="1">
      <alignment horizontal="right" vertical="center"/>
      <protection/>
    </xf>
    <xf numFmtId="172" fontId="6" fillId="30" borderId="0" xfId="0" applyNumberFormat="1" applyFont="1" applyFill="1" applyBorder="1" applyAlignment="1" applyProtection="1">
      <alignment horizontal="center"/>
      <protection locked="0"/>
    </xf>
    <xf numFmtId="172" fontId="17" fillId="30" borderId="0" xfId="0" applyNumberFormat="1" applyFont="1" applyFill="1" applyBorder="1" applyAlignment="1" applyProtection="1">
      <alignment horizontal="left" vertical="center"/>
      <protection/>
    </xf>
    <xf numFmtId="172" fontId="8" fillId="30" borderId="0" xfId="0" applyNumberFormat="1" applyFont="1" applyFill="1" applyBorder="1" applyAlignment="1" applyProtection="1">
      <alignment horizontal="right" vertical="center"/>
      <protection locked="0"/>
    </xf>
    <xf numFmtId="172" fontId="8" fillId="30" borderId="0" xfId="0" applyNumberFormat="1" applyFont="1" applyFill="1" applyBorder="1" applyAlignment="1" applyProtection="1">
      <alignment horizontal="center" vertical="center"/>
      <protection locked="0"/>
    </xf>
    <xf numFmtId="172" fontId="8" fillId="30" borderId="0" xfId="0" applyNumberFormat="1" applyFont="1" applyFill="1" applyBorder="1" applyAlignment="1" applyProtection="1">
      <alignment vertical="center"/>
      <protection locked="0"/>
    </xf>
    <xf numFmtId="3" fontId="5" fillId="30" borderId="0" xfId="117" applyNumberFormat="1" applyFont="1" applyFill="1" applyBorder="1" applyAlignment="1" applyProtection="1">
      <alignment horizontal="right" vertical="center"/>
      <protection/>
    </xf>
    <xf numFmtId="172" fontId="8" fillId="30" borderId="0" xfId="0" applyNumberFormat="1" applyFont="1" applyFill="1" applyBorder="1" applyAlignment="1" applyProtection="1">
      <alignment horizontal="right" vertical="center"/>
      <protection/>
    </xf>
    <xf numFmtId="172" fontId="10" fillId="30" borderId="0" xfId="0" applyNumberFormat="1" applyFont="1" applyFill="1" applyBorder="1" applyAlignment="1" applyProtection="1">
      <alignment horizontal="right" vertical="center"/>
      <protection locked="0"/>
    </xf>
    <xf numFmtId="172" fontId="8" fillId="30" borderId="0" xfId="0" applyNumberFormat="1" applyFont="1" applyFill="1" applyBorder="1" applyAlignment="1" applyProtection="1">
      <alignment horizontal="left" vertical="center"/>
      <protection/>
    </xf>
    <xf numFmtId="172" fontId="8" fillId="30" borderId="25" xfId="0" applyNumberFormat="1" applyFont="1" applyFill="1" applyBorder="1" applyAlignment="1" applyProtection="1">
      <alignment horizontal="right" vertical="center"/>
      <protection/>
    </xf>
    <xf numFmtId="172" fontId="18" fillId="30" borderId="0" xfId="0" applyNumberFormat="1" applyFont="1" applyFill="1" applyBorder="1" applyAlignment="1" applyProtection="1">
      <alignment horizontal="right" vertical="center"/>
      <protection locked="0"/>
    </xf>
    <xf numFmtId="4" fontId="8" fillId="30" borderId="0" xfId="117" applyNumberFormat="1" applyFont="1" applyFill="1" applyBorder="1" applyAlignment="1" applyProtection="1">
      <alignment horizontal="right" vertical="center"/>
      <protection/>
    </xf>
    <xf numFmtId="172" fontId="2" fillId="30" borderId="0" xfId="0" applyNumberFormat="1" applyFont="1" applyFill="1" applyAlignment="1" applyProtection="1">
      <alignment horizontal="left"/>
      <protection locked="0"/>
    </xf>
    <xf numFmtId="173" fontId="4" fillId="30" borderId="0" xfId="0" applyNumberFormat="1" applyFont="1" applyFill="1" applyBorder="1" applyAlignment="1" applyProtection="1">
      <alignment horizontal="right" vertical="center"/>
      <protection locked="0"/>
    </xf>
    <xf numFmtId="172" fontId="5" fillId="30" borderId="0" xfId="117" applyNumberFormat="1" applyFont="1" applyFill="1" applyBorder="1" applyAlignment="1" applyProtection="1">
      <alignment horizontal="right" vertical="center"/>
      <protection/>
    </xf>
    <xf numFmtId="172" fontId="5" fillId="30" borderId="0" xfId="0" applyNumberFormat="1" applyFont="1" applyFill="1" applyBorder="1" applyAlignment="1" applyProtection="1">
      <alignment horizontal="left" vertical="center"/>
      <protection/>
    </xf>
    <xf numFmtId="172" fontId="5" fillId="30" borderId="0" xfId="0" applyNumberFormat="1" applyFont="1" applyFill="1" applyBorder="1" applyAlignment="1" applyProtection="1">
      <alignment horizontal="right" vertical="center"/>
      <protection locked="0"/>
    </xf>
    <xf numFmtId="173" fontId="5" fillId="30" borderId="0" xfId="0" applyNumberFormat="1" applyFont="1" applyFill="1" applyBorder="1" applyAlignment="1" applyProtection="1">
      <alignment horizontal="right" vertical="center"/>
      <protection locked="0"/>
    </xf>
    <xf numFmtId="172" fontId="5" fillId="30" borderId="25" xfId="0" applyNumberFormat="1" applyFont="1" applyFill="1" applyBorder="1" applyAlignment="1" applyProtection="1">
      <alignment horizontal="right" vertical="center"/>
      <protection locked="0"/>
    </xf>
    <xf numFmtId="0" fontId="0" fillId="30" borderId="0" xfId="0" applyFont="1" applyFill="1" applyBorder="1" applyAlignment="1">
      <alignment vertical="center"/>
    </xf>
    <xf numFmtId="4" fontId="5" fillId="30" borderId="25" xfId="117" applyNumberFormat="1" applyFont="1" applyFill="1" applyBorder="1" applyAlignment="1" applyProtection="1">
      <alignment horizontal="right" vertical="center"/>
      <protection/>
    </xf>
    <xf numFmtId="178" fontId="19" fillId="30" borderId="0" xfId="0" applyNumberFormat="1" applyFont="1" applyFill="1" applyBorder="1" applyAlignment="1" applyProtection="1">
      <alignment horizontal="right" vertical="center"/>
      <protection locked="0"/>
    </xf>
    <xf numFmtId="172" fontId="5" fillId="30" borderId="0" xfId="0" applyNumberFormat="1" applyFont="1" applyFill="1" applyBorder="1" applyAlignment="1">
      <alignment horizontal="left" vertical="center" wrapText="1" readingOrder="1"/>
    </xf>
    <xf numFmtId="172" fontId="20" fillId="30" borderId="0" xfId="0" applyNumberFormat="1" applyFont="1" applyFill="1" applyBorder="1" applyAlignment="1" applyProtection="1">
      <alignment horizontal="right" vertical="center"/>
      <protection locked="0"/>
    </xf>
    <xf numFmtId="49" fontId="5" fillId="30" borderId="0" xfId="0" applyNumberFormat="1" applyFont="1" applyFill="1" applyBorder="1" applyAlignment="1">
      <alignment horizontal="left" vertical="center" wrapText="1" readingOrder="1"/>
    </xf>
    <xf numFmtId="172" fontId="2" fillId="30" borderId="0" xfId="0" applyNumberFormat="1" applyFont="1" applyFill="1" applyAlignment="1" applyProtection="1">
      <alignment horizontal="right"/>
      <protection locked="0"/>
    </xf>
    <xf numFmtId="172" fontId="5" fillId="30" borderId="0" xfId="0" applyNumberFormat="1" applyFont="1" applyFill="1" applyAlignment="1" applyProtection="1">
      <alignment horizontal="right"/>
      <protection locked="0"/>
    </xf>
    <xf numFmtId="173" fontId="5" fillId="30" borderId="0" xfId="0" applyNumberFormat="1" applyFont="1" applyFill="1" applyAlignment="1" applyProtection="1">
      <alignment horizontal="right"/>
      <protection locked="0"/>
    </xf>
    <xf numFmtId="4" fontId="2" fillId="30" borderId="0" xfId="0" applyNumberFormat="1" applyFont="1" applyFill="1" applyAlignment="1" applyProtection="1">
      <alignment horizontal="right"/>
      <protection locked="0"/>
    </xf>
    <xf numFmtId="4" fontId="2" fillId="30" borderId="0" xfId="0" applyNumberFormat="1" applyFont="1" applyFill="1" applyAlignment="1" applyProtection="1">
      <alignment horizontal="center"/>
      <protection locked="0"/>
    </xf>
    <xf numFmtId="172" fontId="4" fillId="30" borderId="24" xfId="0" applyNumberFormat="1" applyFont="1" applyFill="1" applyBorder="1" applyAlignment="1" applyProtection="1">
      <alignment horizontal="center" vertical="center"/>
      <protection locked="0"/>
    </xf>
    <xf numFmtId="172" fontId="12" fillId="30" borderId="26" xfId="0" applyNumberFormat="1" applyFont="1" applyFill="1" applyBorder="1" applyAlignment="1" applyProtection="1">
      <alignment horizontal="left" wrapText="1" indent="1"/>
      <protection locked="0"/>
    </xf>
    <xf numFmtId="172" fontId="3" fillId="30" borderId="26" xfId="0" applyNumberFormat="1" applyFont="1" applyFill="1" applyBorder="1" applyAlignment="1" applyProtection="1">
      <alignment horizontal="right" vertical="center"/>
      <protection locked="0"/>
    </xf>
    <xf numFmtId="172" fontId="2" fillId="30" borderId="26" xfId="0" applyNumberFormat="1" applyFont="1" applyFill="1" applyBorder="1" applyAlignment="1" applyProtection="1">
      <alignment horizontal="right" vertical="center"/>
      <protection locked="0"/>
    </xf>
    <xf numFmtId="3" fontId="14" fillId="30" borderId="26" xfId="0" applyNumberFormat="1" applyFont="1" applyFill="1" applyBorder="1" applyAlignment="1" applyProtection="1">
      <alignment horizontal="right" vertical="center"/>
      <protection locked="0"/>
    </xf>
    <xf numFmtId="172" fontId="3" fillId="30" borderId="26" xfId="0" applyNumberFormat="1" applyFont="1" applyFill="1" applyBorder="1" applyAlignment="1" applyProtection="1">
      <alignment horizontal="right" vertical="center"/>
      <protection locked="0"/>
    </xf>
    <xf numFmtId="172" fontId="5" fillId="30" borderId="26" xfId="0" applyNumberFormat="1" applyFont="1" applyFill="1" applyBorder="1" applyAlignment="1" applyProtection="1">
      <alignment horizontal="right" vertical="center"/>
      <protection/>
    </xf>
    <xf numFmtId="172" fontId="5" fillId="30" borderId="26" xfId="0" applyNumberFormat="1" applyFont="1" applyFill="1" applyBorder="1" applyAlignment="1">
      <alignment vertical="center"/>
    </xf>
    <xf numFmtId="172" fontId="5" fillId="30" borderId="27" xfId="0" applyNumberFormat="1" applyFont="1" applyFill="1" applyBorder="1" applyAlignment="1" applyProtection="1">
      <alignment horizontal="right" vertical="center" wrapText="1"/>
      <protection/>
    </xf>
    <xf numFmtId="0" fontId="0" fillId="30" borderId="27" xfId="0" applyFont="1" applyFill="1" applyBorder="1" applyAlignment="1">
      <alignment horizontal="right" vertical="center"/>
    </xf>
    <xf numFmtId="172" fontId="5" fillId="30" borderId="0" xfId="0" applyNumberFormat="1" applyFont="1" applyFill="1" applyBorder="1" applyAlignment="1" applyProtection="1">
      <alignment horizontal="center"/>
      <protection locked="0"/>
    </xf>
    <xf numFmtId="0" fontId="5" fillId="30" borderId="0" xfId="0" applyFont="1" applyFill="1" applyBorder="1" applyAlignment="1">
      <alignment horizontal="center"/>
    </xf>
    <xf numFmtId="49" fontId="5" fillId="30" borderId="0" xfId="0" applyNumberFormat="1" applyFont="1" applyFill="1" applyBorder="1" applyAlignment="1" applyProtection="1">
      <alignment horizontal="center"/>
      <protection locked="0"/>
    </xf>
    <xf numFmtId="172" fontId="5" fillId="30" borderId="24" xfId="0" applyNumberFormat="1" applyFont="1" applyFill="1" applyBorder="1" applyAlignment="1">
      <alignment horizontal="center" vertical="top" wrapText="1"/>
    </xf>
    <xf numFmtId="172" fontId="5" fillId="30" borderId="0" xfId="0" applyNumberFormat="1" applyFont="1" applyFill="1" applyBorder="1" applyAlignment="1">
      <alignment horizontal="center" vertical="top" wrapText="1"/>
    </xf>
    <xf numFmtId="172" fontId="5" fillId="30" borderId="0" xfId="0" applyNumberFormat="1" applyFont="1" applyFill="1" applyBorder="1" applyAlignment="1" applyProtection="1">
      <alignment vertical="center"/>
      <protection locked="0"/>
    </xf>
    <xf numFmtId="173" fontId="5" fillId="30" borderId="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0" xfId="0" applyNumberFormat="1" applyFont="1" applyFill="1" applyBorder="1" applyAlignment="1" applyProtection="1">
      <alignment horizontal="center"/>
      <protection locked="0"/>
    </xf>
  </cellXfs>
  <cellStyles count="440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" xfId="117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" xfId="126"/>
    <cellStyle name="Comma 2" xfId="127"/>
    <cellStyle name="Comma 2 2" xfId="128"/>
    <cellStyle name="Comma 2_BGC rectificare MFP 3 decembrie  retea ora 12 " xfId="129"/>
    <cellStyle name="Comma 3" xfId="130"/>
    <cellStyle name="Comma 4" xfId="131"/>
    <cellStyle name="Comma(3)" xfId="132"/>
    <cellStyle name="Comma[mine]" xfId="133"/>
    <cellStyle name="Comma[mine] 2" xfId="134"/>
    <cellStyle name="Comma[mine]_BGC 2015 trim 26 ianuarie retea final" xfId="135"/>
    <cellStyle name="Comma0" xfId="136"/>
    <cellStyle name="Comma0 - Style3" xfId="137"/>
    <cellStyle name="Comma0 2" xfId="138"/>
    <cellStyle name="Comma0_040902bgr_bop_active" xfId="139"/>
    <cellStyle name="Commentaire" xfId="140"/>
    <cellStyle name="cucu" xfId="141"/>
    <cellStyle name="Curren - Style3" xfId="142"/>
    <cellStyle name="Curren - Style4" xfId="143"/>
    <cellStyle name="Currency" xfId="144"/>
    <cellStyle name="Currency [0]" xfId="145"/>
    <cellStyle name="Currency0" xfId="146"/>
    <cellStyle name="Currency0 2" xfId="147"/>
    <cellStyle name="Currency0_BGC 2015 trim 26 ianuarie retea final" xfId="148"/>
    <cellStyle name="Date" xfId="149"/>
    <cellStyle name="Date 2" xfId="150"/>
    <cellStyle name="Date_BGC 2015 trim 26 ianuarie retea final" xfId="151"/>
    <cellStyle name="Datum" xfId="152"/>
    <cellStyle name="Datum 2" xfId="153"/>
    <cellStyle name="Datum_BGC 2015 trim 26 ianuarie retea final" xfId="154"/>
    <cellStyle name="Dezimal [0]_laroux" xfId="155"/>
    <cellStyle name="Dezimal_laroux" xfId="156"/>
    <cellStyle name="Entrée" xfId="157"/>
    <cellStyle name="Eronat" xfId="158"/>
    <cellStyle name="Euro" xfId="159"/>
    <cellStyle name="Euro 2" xfId="160"/>
    <cellStyle name="Euro_BGC 2015 trim 26 ianuarie retea final" xfId="161"/>
    <cellStyle name="Excel.Chart" xfId="162"/>
    <cellStyle name="Explanatory Text" xfId="163"/>
    <cellStyle name="Ezres [0]_10mell99" xfId="164"/>
    <cellStyle name="Ezres_10mell99" xfId="165"/>
    <cellStyle name="F2" xfId="166"/>
    <cellStyle name="F3" xfId="167"/>
    <cellStyle name="F4" xfId="168"/>
    <cellStyle name="F5" xfId="169"/>
    <cellStyle name="F5 - Style8" xfId="170"/>
    <cellStyle name="F5_BGC 2014 trim 18 iulie retea si semestru -cu MF tinta 8400" xfId="171"/>
    <cellStyle name="F6" xfId="172"/>
    <cellStyle name="F6 - Style5" xfId="173"/>
    <cellStyle name="F6_BGC 2014 trim 18 iulie retea si semestru -cu MF tinta 8400" xfId="174"/>
    <cellStyle name="F7" xfId="175"/>
    <cellStyle name="F7 - Style7" xfId="176"/>
    <cellStyle name="F7_BGC 2014 trim 18 iulie retea si semestru -cu MF tinta 8400" xfId="177"/>
    <cellStyle name="F8" xfId="178"/>
    <cellStyle name="F8 - Style6" xfId="179"/>
    <cellStyle name="F8_BGC 2014 trim 18 iulie retea si semestru -cu MF tinta 8400" xfId="180"/>
    <cellStyle name="Finanční0" xfId="181"/>
    <cellStyle name="Finanční0 2" xfId="182"/>
    <cellStyle name="Finanční0_BGC 2015 trim 26 ianuarie retea final" xfId="183"/>
    <cellStyle name="Finanení0" xfId="184"/>
    <cellStyle name="Finanèní0" xfId="185"/>
    <cellStyle name="Finanení0 2" xfId="186"/>
    <cellStyle name="Finanèní0 2" xfId="187"/>
    <cellStyle name="Finanení0_BGC 2014 trim 18 iulie retea si semestru -cu MF tinta 8400" xfId="188"/>
    <cellStyle name="Finanèní0_BGC 2014 trim 18 iulie retea si semestru -cu MF tinta 8400" xfId="189"/>
    <cellStyle name="Finanení0_BGC 2015 trim 26 ianuarie retea final" xfId="190"/>
    <cellStyle name="Finanèní0_BGC 2015 trim 26 ianuarie retea final" xfId="191"/>
    <cellStyle name="Finanení0_BGC rectificare MFP 3 decembrie  retea ora 12 " xfId="192"/>
    <cellStyle name="Finanèní0_BGC rectificare MFP 3 decembrie  retea ora 12 " xfId="193"/>
    <cellStyle name="Fixed" xfId="194"/>
    <cellStyle name="Fixed (0)" xfId="195"/>
    <cellStyle name="Fixed (0) 2" xfId="196"/>
    <cellStyle name="Fixed (0)_BGC 2015 trim 26 ianuarie retea final" xfId="197"/>
    <cellStyle name="Fixed (1)" xfId="198"/>
    <cellStyle name="Fixed (1) 2" xfId="199"/>
    <cellStyle name="Fixed (1)_BGC 2015 trim 26 ianuarie retea final" xfId="200"/>
    <cellStyle name="Fixed (2)" xfId="201"/>
    <cellStyle name="Fixed (2) 2" xfId="202"/>
    <cellStyle name="Fixed (2)_BGC 2015 trim 26 ianuarie retea final" xfId="203"/>
    <cellStyle name="Fixed 2" xfId="204"/>
    <cellStyle name="Fixed_BGC 2014 trim 18 iulie retea si semestru -cu MF tinta 8400" xfId="205"/>
    <cellStyle name="fixed0 - Style4" xfId="206"/>
    <cellStyle name="Fixed1 - Style1" xfId="207"/>
    <cellStyle name="Fixed1 - Style2" xfId="208"/>
    <cellStyle name="Fixed2 - Style2" xfId="209"/>
    <cellStyle name="Good" xfId="210"/>
    <cellStyle name="Grey" xfId="211"/>
    <cellStyle name="Grey 2" xfId="212"/>
    <cellStyle name="Grey_BGC 2015 trim 26 ianuarie retea final" xfId="213"/>
    <cellStyle name="Heading 1" xfId="214"/>
    <cellStyle name="Heading 2" xfId="215"/>
    <cellStyle name="Heading 3" xfId="216"/>
    <cellStyle name="Heading 4" xfId="217"/>
    <cellStyle name="Heading1 1" xfId="218"/>
    <cellStyle name="Heading2" xfId="219"/>
    <cellStyle name="Hiperhivatkozás" xfId="220"/>
    <cellStyle name="Hipervínculo_IIF" xfId="221"/>
    <cellStyle name="Iau?iue_Eeno1" xfId="222"/>
    <cellStyle name="Îáû÷íûé_AMD" xfId="223"/>
    <cellStyle name="Ieșire" xfId="224"/>
    <cellStyle name="imf-one decimal" xfId="225"/>
    <cellStyle name="imf-one decimal 2" xfId="226"/>
    <cellStyle name="imf-one decimal_BGC 2015 trim 26 ianuarie retea final" xfId="227"/>
    <cellStyle name="imf-zero decimal" xfId="228"/>
    <cellStyle name="imf-zero decimal 2" xfId="229"/>
    <cellStyle name="imf-zero decimal_BGC 2015 trim 26 ianuarie retea final" xfId="230"/>
    <cellStyle name="Input" xfId="231"/>
    <cellStyle name="Input [yellow]" xfId="232"/>
    <cellStyle name="Input [yellow] 2" xfId="233"/>
    <cellStyle name="Input [yellow]_BGC 2015 trim 26 ianuarie retea final" xfId="234"/>
    <cellStyle name="Insatisfaisant" xfId="235"/>
    <cellStyle name="Intrare" xfId="236"/>
    <cellStyle name="Ioe?uaaaoayny aeia?nnueea" xfId="237"/>
    <cellStyle name="Îòêðûâàâøàÿñÿ ãèïåðññûëêà" xfId="238"/>
    <cellStyle name="Label" xfId="239"/>
    <cellStyle name="leftli - Style3" xfId="240"/>
    <cellStyle name="Linked Cell" xfId="241"/>
    <cellStyle name="MacroCode" xfId="242"/>
    <cellStyle name="Már látott hiperhivatkozás" xfId="243"/>
    <cellStyle name="Měna0" xfId="244"/>
    <cellStyle name="Měna0 2" xfId="245"/>
    <cellStyle name="Měna0_BGC 2015 trim 26 ianuarie retea final" xfId="246"/>
    <cellStyle name="měny_DEFLÁTORY  3q 1998" xfId="247"/>
    <cellStyle name="Millares [0]_11.1.3. bis" xfId="248"/>
    <cellStyle name="Millares_11.1.3. bis" xfId="249"/>
    <cellStyle name="Milliers [0]_Encours - Apr rééch" xfId="250"/>
    <cellStyle name="Milliers_Cash flows projection" xfId="251"/>
    <cellStyle name="Mina0" xfId="252"/>
    <cellStyle name="Mìna0" xfId="253"/>
    <cellStyle name="Mina0 2" xfId="254"/>
    <cellStyle name="Mìna0 2" xfId="255"/>
    <cellStyle name="Mina0_BGC 2014 trim 18 iulie retea si semestru -cu MF tinta 8400" xfId="256"/>
    <cellStyle name="Mìna0_BGC 2014 trim 18 iulie retea si semestru -cu MF tinta 8400" xfId="257"/>
    <cellStyle name="Mina0_BGC 2015 trim 26 ianuarie retea final" xfId="258"/>
    <cellStyle name="Mìna0_BGC 2015 trim 26 ianuarie retea final" xfId="259"/>
    <cellStyle name="Mina0_BGC rectificare MFP 3 decembrie  retea ora 12 " xfId="260"/>
    <cellStyle name="Mìna0_BGC rectificare MFP 3 decembrie  retea ora 12 " xfId="261"/>
    <cellStyle name="Moneda [0]_11.1.3. bis" xfId="262"/>
    <cellStyle name="Moneda_11.1.3. bis" xfId="263"/>
    <cellStyle name="Monétaire [0]_Encours - Apr rééch" xfId="264"/>
    <cellStyle name="Monétaire_Encours - Apr rééch" xfId="265"/>
    <cellStyle name="Navadno_Slo" xfId="266"/>
    <cellStyle name="Nedefinován" xfId="267"/>
    <cellStyle name="Neutral" xfId="268"/>
    <cellStyle name="Neutre" xfId="269"/>
    <cellStyle name="Neutru" xfId="270"/>
    <cellStyle name="no dec" xfId="271"/>
    <cellStyle name="No-definido" xfId="272"/>
    <cellStyle name="Normaali_CENTRAL" xfId="273"/>
    <cellStyle name="Normal - Modelo1" xfId="274"/>
    <cellStyle name="Normal - Style1" xfId="275"/>
    <cellStyle name="Normal - Style2" xfId="276"/>
    <cellStyle name="Normal - Style3" xfId="277"/>
    <cellStyle name="Normal - Style5" xfId="278"/>
    <cellStyle name="Normal - Style6" xfId="279"/>
    <cellStyle name="Normal - Style7" xfId="280"/>
    <cellStyle name="Normal - Style8" xfId="281"/>
    <cellStyle name="Normal 10" xfId="282"/>
    <cellStyle name="Normal 2" xfId="283"/>
    <cellStyle name="Normal 2 2" xfId="284"/>
    <cellStyle name="Normal 2 3" xfId="285"/>
    <cellStyle name="Normal 2 3 2" xfId="286"/>
    <cellStyle name="Normal 2_bgc  iunie 2015 final" xfId="287"/>
    <cellStyle name="Normal 3" xfId="288"/>
    <cellStyle name="Normal 4" xfId="289"/>
    <cellStyle name="Normal 5" xfId="290"/>
    <cellStyle name="Normal 5 2" xfId="291"/>
    <cellStyle name="Normal 5_BGC 2014 trim 18 iulie retea si semestru -cu MF tinta 8400" xfId="292"/>
    <cellStyle name="Normal 6" xfId="293"/>
    <cellStyle name="Normal 7" xfId="294"/>
    <cellStyle name="Normal 8" xfId="295"/>
    <cellStyle name="Normal 9" xfId="296"/>
    <cellStyle name="Normal Table" xfId="297"/>
    <cellStyle name="Normal Table 2" xfId="298"/>
    <cellStyle name="Normal Table_BGC 2015 trim 26 ianuarie retea final" xfId="299"/>
    <cellStyle name="Normál_10mell99" xfId="300"/>
    <cellStyle name="Normal_realizari.bugete.2005" xfId="301"/>
    <cellStyle name="normálne_HDP-OD~1" xfId="302"/>
    <cellStyle name="normální_agricult_1" xfId="303"/>
    <cellStyle name="Normßl - Style1" xfId="304"/>
    <cellStyle name="Normßl - Style1 2" xfId="305"/>
    <cellStyle name="Normßl - Style1_BGC 2015 trim 26 ianuarie retea final" xfId="306"/>
    <cellStyle name="Notă" xfId="307"/>
    <cellStyle name="Note" xfId="308"/>
    <cellStyle name="Ôèíàíñîâûé_Tranche" xfId="309"/>
    <cellStyle name="Output" xfId="310"/>
    <cellStyle name="Pénznem [0]_10mell99" xfId="311"/>
    <cellStyle name="Pénznem_10mell99" xfId="312"/>
    <cellStyle name="Percen - Style1" xfId="313"/>
    <cellStyle name="Percent" xfId="314"/>
    <cellStyle name="Percent [2]" xfId="315"/>
    <cellStyle name="Percent [2] 2" xfId="316"/>
    <cellStyle name="Percent [2]_BGC 2015 trim 26 ianuarie retea final" xfId="317"/>
    <cellStyle name="Percent 2" xfId="318"/>
    <cellStyle name="Percent 2 2" xfId="319"/>
    <cellStyle name="Percent 2_BGC rectificare MFP 3 decembrie  retea ora 12 " xfId="320"/>
    <cellStyle name="Percent 3" xfId="321"/>
    <cellStyle name="Percent 4" xfId="322"/>
    <cellStyle name="Percent 5" xfId="323"/>
    <cellStyle name="percentage difference" xfId="324"/>
    <cellStyle name="percentage difference 2" xfId="325"/>
    <cellStyle name="percentage difference one decimal" xfId="326"/>
    <cellStyle name="percentage difference one decimal 2" xfId="327"/>
    <cellStyle name="percentage difference one decimal_BGC 2015 trim 26 ianuarie retea final" xfId="328"/>
    <cellStyle name="percentage difference zero decimal" xfId="329"/>
    <cellStyle name="percentage difference zero decimal 2" xfId="330"/>
    <cellStyle name="percentage difference zero decimal_BGC 2015 trim 26 ianuarie retea final" xfId="331"/>
    <cellStyle name="percentage difference_BGC 2014 trim 18 iulie retea si semestru -cu MF tinta 8400" xfId="332"/>
    <cellStyle name="Pevný" xfId="333"/>
    <cellStyle name="Pevný 2" xfId="334"/>
    <cellStyle name="Pevný_BGC 2015 trim 26 ianuarie retea final" xfId="335"/>
    <cellStyle name="Presentation" xfId="336"/>
    <cellStyle name="Presentation 2" xfId="337"/>
    <cellStyle name="Presentation_BGC 2015 trim 26 ianuarie retea final" xfId="338"/>
    <cellStyle name="Publication" xfId="339"/>
    <cellStyle name="Red Text" xfId="340"/>
    <cellStyle name="reduced" xfId="341"/>
    <cellStyle name="s1" xfId="342"/>
    <cellStyle name="Satisfaisant" xfId="343"/>
    <cellStyle name="Sortie" xfId="344"/>
    <cellStyle name="Standard_laroux" xfId="345"/>
    <cellStyle name="STYL1 - Style1" xfId="346"/>
    <cellStyle name="Style1" xfId="347"/>
    <cellStyle name="Text" xfId="348"/>
    <cellStyle name="Text 2" xfId="349"/>
    <cellStyle name="Text avertisment" xfId="350"/>
    <cellStyle name="text BoldBlack" xfId="351"/>
    <cellStyle name="text BoldUnderline" xfId="352"/>
    <cellStyle name="text BoldUnderlineER" xfId="353"/>
    <cellStyle name="text BoldUndlnBlack" xfId="354"/>
    <cellStyle name="Text explicativ" xfId="355"/>
    <cellStyle name="text LightGreen" xfId="356"/>
    <cellStyle name="Text_BGC 2014 trim 18 iulie retea si semestru -cu MF tinta 8400" xfId="357"/>
    <cellStyle name="Texte explicatif" xfId="358"/>
    <cellStyle name="Title" xfId="359"/>
    <cellStyle name="Titlu" xfId="360"/>
    <cellStyle name="Titlu 1" xfId="361"/>
    <cellStyle name="Titlu 2" xfId="362"/>
    <cellStyle name="Titlu 3" xfId="363"/>
    <cellStyle name="Titlu 4" xfId="364"/>
    <cellStyle name="Titre" xfId="365"/>
    <cellStyle name="Titre 1" xfId="366"/>
    <cellStyle name="Titre 2" xfId="367"/>
    <cellStyle name="Titre 3" xfId="368"/>
    <cellStyle name="Titre 4" xfId="369"/>
    <cellStyle name="Titre_BGC rectificare MFP 3 decembrie  retea ora 12 " xfId="370"/>
    <cellStyle name="TopGrey" xfId="371"/>
    <cellStyle name="Total" xfId="372"/>
    <cellStyle name="Undefiniert" xfId="373"/>
    <cellStyle name="ux?_x0018_Normal_laroux_7_laroux_1?&quot;Normal_laroux_7_laroux_1_²ðò²Ê´²ÜÎ?_x001F_Normal_laroux_7_laroux_1_²ÜºÈÆø?0*Normal_laro" xfId="374"/>
    <cellStyle name="ux_1_²ÜºÈÆø (³é³Ýó Ø.)?_x0007_!ß&quot;VQ_x0006_?_x0006_?ults?_x0006_$Currency [0]_laroux_5_results_Sheet1?_x001C_Currency [0]_laroux_5_Sheet1?_x0015_Cur" xfId="375"/>
    <cellStyle name="Verificare celulă" xfId="376"/>
    <cellStyle name="Vérification" xfId="377"/>
    <cellStyle name="Virgulă_BGC  OCT  2010 " xfId="378"/>
    <cellStyle name="Währung [0]_laroux" xfId="379"/>
    <cellStyle name="Währung_laroux" xfId="380"/>
    <cellStyle name="Warning Text" xfId="381"/>
    <cellStyle name="WebAnchor1" xfId="382"/>
    <cellStyle name="WebAnchor1 2" xfId="383"/>
    <cellStyle name="WebAnchor1_BGC 2015 trim 26 ianuarie retea final" xfId="384"/>
    <cellStyle name="WebAnchor2" xfId="385"/>
    <cellStyle name="WebAnchor2 2" xfId="386"/>
    <cellStyle name="WebAnchor2_BGC 2015 trim 26 ianuarie retea final" xfId="387"/>
    <cellStyle name="WebAnchor3" xfId="388"/>
    <cellStyle name="WebAnchor3 2" xfId="389"/>
    <cellStyle name="WebAnchor3_BGC 2015 trim 26 ianuarie retea final" xfId="390"/>
    <cellStyle name="WebAnchor4" xfId="391"/>
    <cellStyle name="WebAnchor4 2" xfId="392"/>
    <cellStyle name="WebAnchor4_BGC 2015 trim 26 ianuarie retea final" xfId="393"/>
    <cellStyle name="WebAnchor5" xfId="394"/>
    <cellStyle name="WebAnchor5 2" xfId="395"/>
    <cellStyle name="WebAnchor5_BGC 2015 trim 26 ianuarie retea final" xfId="396"/>
    <cellStyle name="WebAnchor6" xfId="397"/>
    <cellStyle name="WebAnchor6 2" xfId="398"/>
    <cellStyle name="WebAnchor6_BGC 2015 trim 26 ianuarie retea final" xfId="399"/>
    <cellStyle name="WebAnchor7" xfId="400"/>
    <cellStyle name="WebAnchor7 2" xfId="401"/>
    <cellStyle name="WebAnchor7_BGC 2015 trim 26 ianuarie retea final" xfId="402"/>
    <cellStyle name="Webexclude" xfId="403"/>
    <cellStyle name="Webexclude 2" xfId="404"/>
    <cellStyle name="Webexclude_BGC 2015 trim 26 ianuarie retea final" xfId="405"/>
    <cellStyle name="WebFN" xfId="406"/>
    <cellStyle name="WebFN1" xfId="407"/>
    <cellStyle name="WebFN1 2" xfId="408"/>
    <cellStyle name="WebFN1_BGC 2015 trim 26 ianuarie retea final" xfId="409"/>
    <cellStyle name="WebFN2" xfId="410"/>
    <cellStyle name="WebFN2 2" xfId="411"/>
    <cellStyle name="WebFN2_BGC 2015 trim 26 ianuarie retea final" xfId="412"/>
    <cellStyle name="WebFN3" xfId="413"/>
    <cellStyle name="WebFN3 2" xfId="414"/>
    <cellStyle name="WebFN3_BGC 2015 trim 26 ianuarie retea final" xfId="415"/>
    <cellStyle name="WebFN4" xfId="416"/>
    <cellStyle name="WebFN4 2" xfId="417"/>
    <cellStyle name="WebFN4_BGC 2015 trim 26 ianuarie retea final" xfId="418"/>
    <cellStyle name="WebHR" xfId="419"/>
    <cellStyle name="WebHR 2" xfId="420"/>
    <cellStyle name="WebHR_BGC 2015 trim 26 ianuarie retea final" xfId="421"/>
    <cellStyle name="WebIndent1" xfId="422"/>
    <cellStyle name="WebIndent1 2" xfId="423"/>
    <cellStyle name="WebIndent1_BGC 2015 trim 26 ianuarie retea final" xfId="424"/>
    <cellStyle name="WebIndent1wFN3" xfId="425"/>
    <cellStyle name="WebIndent1wFN3 2" xfId="426"/>
    <cellStyle name="WebIndent1wFN3_BGC 2015 trim 26 ianuarie retea final" xfId="427"/>
    <cellStyle name="WebIndent2" xfId="428"/>
    <cellStyle name="WebIndent2 2" xfId="429"/>
    <cellStyle name="WebIndent2_BGC 2015 trim 26 ianuarie retea final" xfId="430"/>
    <cellStyle name="WebNoBR" xfId="431"/>
    <cellStyle name="WebNoBR 2" xfId="432"/>
    <cellStyle name="WebNoBR_BGC 2015 trim 26 ianuarie retea final" xfId="433"/>
    <cellStyle name="Záhlaví 1" xfId="434"/>
    <cellStyle name="Záhlaví 2" xfId="435"/>
    <cellStyle name="zero" xfId="436"/>
    <cellStyle name="ДАТА" xfId="437"/>
    <cellStyle name="Денежный [0]_453" xfId="438"/>
    <cellStyle name="Денежный_453" xfId="439"/>
    <cellStyle name="ЗАГОЛОВОК1" xfId="440"/>
    <cellStyle name="ЗАГОЛОВОК2" xfId="441"/>
    <cellStyle name="ИТОГОВЫЙ" xfId="442"/>
    <cellStyle name="Обычный_02-682" xfId="443"/>
    <cellStyle name="Открывавшаяся гиперссылка_Table_B_1999_2000_2001" xfId="444"/>
    <cellStyle name="ПРОЦЕНТНЫЙ_BOPENGC" xfId="445"/>
    <cellStyle name="ТЕКСТ" xfId="446"/>
    <cellStyle name="Тысячи [0]_Dk98" xfId="447"/>
    <cellStyle name="Тысячи_Dk98" xfId="448"/>
    <cellStyle name="УровеньСтолб_1_Структура державного боргу" xfId="449"/>
    <cellStyle name="УровеньСтрок_1_Структура державного боргу" xfId="450"/>
    <cellStyle name="ФИКСИРОВАННЫЙ" xfId="451"/>
    <cellStyle name="Финансовый [0]_453" xfId="452"/>
    <cellStyle name="Финансовый_1 квартал-уточ.платежі" xfId="4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0501123\Desktop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0501123\Desktop\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DATA\C2\TTO\REAL\archive\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Documents%20and%20Settings\GKWON\My%20Local%20Documents\Goohoon\Trinidad\BOP\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\C2\BRB\Sector%20Data\Real\current%20data%20files\Documents%20and%20Settings\pkufa\Local%20Settings\Temporary%20Internet%20Files\OLK1BA\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8.%20august%202015\bgc%20august%202015%20-%20in%20lucru-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ugust2015 (luna)"/>
      <sheetName val="UAT iulie 2015 (val)"/>
      <sheetName val="iulie 2015 (val)"/>
      <sheetName val="august2015"/>
      <sheetName val="UAT august 2015"/>
      <sheetName val="iunie 2015 val"/>
      <sheetName val="UAT iunie 2015 val"/>
      <sheetName val=" consolidari aug"/>
      <sheetName val="Sinteza - An 2"/>
      <sheetName val="Sinteza-anexa trim.I-III"/>
      <sheetName val="Sinteza - Anexa executie progam"/>
      <sheetName val="iulie 2015 in luna"/>
      <sheetName val="mai 2015 val"/>
      <sheetName val="UAT mai 2015 val"/>
      <sheetName val="progr trim. I-III .%.exec "/>
      <sheetName val="BGC 31 august (Liliana)"/>
      <sheetName val="2014 - 2015"/>
      <sheetName val="progr.%.exec"/>
      <sheetName val="august 2014"/>
      <sheetName val="iulie 2014 leg"/>
      <sheetName val="iulie 2014 (2)"/>
      <sheetName val="mai 2015 in luna val"/>
      <sheetName val="aprilie 2015 (2)"/>
      <sheetName val="UAT aprilie 2015 (2)"/>
      <sheetName val="aprilie 2015 (in luna)"/>
      <sheetName val="UAT martie 2015 val"/>
      <sheetName val="martie 2015 val"/>
      <sheetName val="iulie 2014"/>
      <sheetName val="martie 2015 in luna)"/>
      <sheetName val="feb 2015 (2)"/>
      <sheetName val="UAT feb 2015 (2)"/>
      <sheetName val="28 aprilie in luna "/>
      <sheetName val="progr trim I .%.exec  (3)"/>
      <sheetName val="feb 2015 in luna)"/>
      <sheetName val="2014 - 2015 (diferente)"/>
      <sheetName val="dob_trez"/>
      <sheetName val="ian 2015"/>
      <sheetName val="SPECIAL_AND"/>
      <sheetName val="CNADN_ex"/>
      <sheetName val="BGC"/>
      <sheetName val="UAT ian 2015 "/>
      <sheetName val="octombrie  2013 Engl"/>
      <sheetName val="pres (DS)"/>
      <sheetName val="bgc desfasurat"/>
      <sheetName val="progr trim I .%.exec  (2)"/>
    </sheetNames>
    <sheetDataSet>
      <sheetData sheetId="4">
        <row r="135">
          <cell r="E135">
            <v>2.2994069999999986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1:T134"/>
  <sheetViews>
    <sheetView showZeros="0" tabSelected="1" zoomScale="75" zoomScaleNormal="75" zoomScaleSheetLayoutView="75" zoomScalePageLayoutView="0" workbookViewId="0" topLeftCell="A1">
      <pane xSplit="3" ySplit="11" topLeftCell="G60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:S135"/>
    </sheetView>
  </sheetViews>
  <sheetFormatPr defaultColWidth="8.8515625" defaultRowHeight="19.5" customHeight="1" outlineLevelRow="1"/>
  <cols>
    <col min="1" max="2" width="3.8515625" style="1" customWidth="1"/>
    <col min="3" max="3" width="52.140625" style="2" customWidth="1"/>
    <col min="4" max="4" width="21.140625" style="2" customWidth="1"/>
    <col min="5" max="5" width="12.140625" style="2" customWidth="1"/>
    <col min="6" max="6" width="17.00390625" style="14" customWidth="1"/>
    <col min="7" max="7" width="13.8515625" style="14" customWidth="1"/>
    <col min="8" max="8" width="16.8515625" style="14" customWidth="1"/>
    <col min="9" max="9" width="16.28125" style="14" customWidth="1"/>
    <col min="10" max="10" width="11.57421875" style="2" customWidth="1"/>
    <col min="11" max="11" width="13.28125" style="2" customWidth="1"/>
    <col min="12" max="12" width="10.8515625" style="2" customWidth="1"/>
    <col min="13" max="13" width="13.7109375" style="2" customWidth="1"/>
    <col min="14" max="14" width="12.140625" style="6" customWidth="1"/>
    <col min="15" max="15" width="12.421875" style="2" customWidth="1"/>
    <col min="16" max="16" width="12.7109375" style="6" customWidth="1"/>
    <col min="17" max="17" width="10.421875" style="2" customWidth="1"/>
    <col min="18" max="18" width="15.7109375" style="7" customWidth="1"/>
    <col min="19" max="19" width="9.57421875" style="8" customWidth="1"/>
    <col min="20" max="20" width="13.7109375" style="1" customWidth="1"/>
    <col min="21" max="16384" width="8.8515625" style="1" customWidth="1"/>
  </cols>
  <sheetData>
    <row r="1" spans="4:10" ht="23.25" customHeight="1">
      <c r="D1" s="1"/>
      <c r="E1" s="1"/>
      <c r="F1" s="3"/>
      <c r="G1" s="3"/>
      <c r="H1" s="3"/>
      <c r="I1" s="4"/>
      <c r="J1" s="5"/>
    </row>
    <row r="2" spans="3:19" ht="15" customHeight="1">
      <c r="C2" s="1"/>
      <c r="D2" s="9"/>
      <c r="E2" s="10"/>
      <c r="F2" s="11"/>
      <c r="G2" s="11"/>
      <c r="H2" s="11"/>
      <c r="I2" s="11"/>
      <c r="J2" s="9"/>
      <c r="K2" s="12"/>
      <c r="L2" s="10"/>
      <c r="M2" s="1"/>
      <c r="N2" s="13"/>
      <c r="O2" s="176"/>
      <c r="P2" s="176"/>
      <c r="Q2" s="176"/>
      <c r="R2" s="176"/>
      <c r="S2" s="176"/>
    </row>
    <row r="3" spans="3:19" ht="22.5" customHeight="1" outlineLevel="1">
      <c r="C3" s="177" t="s">
        <v>0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3:19" ht="15.75" outlineLevel="1">
      <c r="C4" s="178" t="s">
        <v>111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ht="24" customHeight="1" outlineLevel="1"/>
    <row r="6" spans="3:20" ht="15.75" customHeight="1" outlineLevel="1">
      <c r="C6" s="15"/>
      <c r="D6" s="16"/>
      <c r="E6" s="16"/>
      <c r="F6" s="17"/>
      <c r="G6" s="18"/>
      <c r="H6" s="17"/>
      <c r="I6" s="17"/>
      <c r="K6" s="16"/>
      <c r="L6" s="16"/>
      <c r="M6" s="16"/>
      <c r="N6" s="16"/>
      <c r="O6" s="16"/>
      <c r="P6" s="16"/>
      <c r="Q6" s="6" t="s">
        <v>1</v>
      </c>
      <c r="R6" s="19">
        <v>701000</v>
      </c>
      <c r="S6" s="16"/>
      <c r="T6" s="183"/>
    </row>
    <row r="7" spans="3:19" ht="15.75" outlineLevel="1">
      <c r="C7" s="3"/>
      <c r="D7" s="20"/>
      <c r="E7" s="21"/>
      <c r="F7" s="22"/>
      <c r="G7" s="22"/>
      <c r="H7" s="22"/>
      <c r="I7" s="22"/>
      <c r="J7" s="16"/>
      <c r="K7" s="1"/>
      <c r="L7" s="1"/>
      <c r="M7" s="1"/>
      <c r="N7" s="12"/>
      <c r="O7" s="21"/>
      <c r="P7" s="23"/>
      <c r="Q7" s="21"/>
      <c r="R7" s="24"/>
      <c r="S7" s="25" t="s">
        <v>2</v>
      </c>
    </row>
    <row r="8" spans="3:19" ht="15.75">
      <c r="C8" s="26"/>
      <c r="D8" s="27" t="s">
        <v>3</v>
      </c>
      <c r="E8" s="27" t="s">
        <v>3</v>
      </c>
      <c r="F8" s="28" t="s">
        <v>3</v>
      </c>
      <c r="G8" s="28" t="s">
        <v>3</v>
      </c>
      <c r="H8" s="28" t="s">
        <v>4</v>
      </c>
      <c r="I8" s="28" t="s">
        <v>5</v>
      </c>
      <c r="J8" s="27" t="s">
        <v>3</v>
      </c>
      <c r="K8" s="27" t="s">
        <v>6</v>
      </c>
      <c r="L8" s="27" t="s">
        <v>7</v>
      </c>
      <c r="M8" s="27" t="s">
        <v>7</v>
      </c>
      <c r="N8" s="29" t="s">
        <v>8</v>
      </c>
      <c r="O8" s="27" t="s">
        <v>9</v>
      </c>
      <c r="P8" s="30" t="s">
        <v>8</v>
      </c>
      <c r="Q8" s="27" t="s">
        <v>10</v>
      </c>
      <c r="R8" s="179" t="s">
        <v>11</v>
      </c>
      <c r="S8" s="179"/>
    </row>
    <row r="9" spans="3:19" ht="15.75">
      <c r="C9" s="21"/>
      <c r="D9" s="31" t="s">
        <v>12</v>
      </c>
      <c r="E9" s="31" t="s">
        <v>13</v>
      </c>
      <c r="F9" s="32" t="s">
        <v>14</v>
      </c>
      <c r="G9" s="32" t="s">
        <v>15</v>
      </c>
      <c r="H9" s="32" t="s">
        <v>16</v>
      </c>
      <c r="I9" s="32" t="s">
        <v>17</v>
      </c>
      <c r="J9" s="31" t="s">
        <v>18</v>
      </c>
      <c r="K9" s="31" t="s">
        <v>17</v>
      </c>
      <c r="L9" s="31" t="s">
        <v>19</v>
      </c>
      <c r="M9" s="31" t="s">
        <v>20</v>
      </c>
      <c r="N9" s="33"/>
      <c r="O9" s="31" t="s">
        <v>21</v>
      </c>
      <c r="P9" s="34" t="s">
        <v>22</v>
      </c>
      <c r="Q9" s="35" t="s">
        <v>23</v>
      </c>
      <c r="R9" s="180"/>
      <c r="S9" s="180"/>
    </row>
    <row r="10" spans="3:19" ht="15.75" customHeight="1">
      <c r="C10" s="36"/>
      <c r="D10" s="31" t="s">
        <v>24</v>
      </c>
      <c r="E10" s="31" t="s">
        <v>25</v>
      </c>
      <c r="F10" s="32" t="s">
        <v>26</v>
      </c>
      <c r="G10" s="32" t="s">
        <v>27</v>
      </c>
      <c r="H10" s="32" t="s">
        <v>28</v>
      </c>
      <c r="I10" s="32" t="s">
        <v>29</v>
      </c>
      <c r="J10" s="31" t="s">
        <v>30</v>
      </c>
      <c r="K10" s="31" t="s">
        <v>31</v>
      </c>
      <c r="L10" s="31" t="s">
        <v>32</v>
      </c>
      <c r="M10" s="31" t="s">
        <v>33</v>
      </c>
      <c r="N10" s="33"/>
      <c r="O10" s="31" t="s">
        <v>34</v>
      </c>
      <c r="P10" s="34" t="s">
        <v>35</v>
      </c>
      <c r="Q10" s="35" t="s">
        <v>36</v>
      </c>
      <c r="R10" s="180"/>
      <c r="S10" s="180"/>
    </row>
    <row r="11" spans="3:19" ht="15.75">
      <c r="C11" s="37"/>
      <c r="D11" s="38"/>
      <c r="E11" s="31" t="s">
        <v>37</v>
      </c>
      <c r="F11" s="32"/>
      <c r="G11" s="32" t="s">
        <v>38</v>
      </c>
      <c r="H11" s="32" t="s">
        <v>39</v>
      </c>
      <c r="I11" s="32"/>
      <c r="J11" s="31" t="s">
        <v>40</v>
      </c>
      <c r="K11" s="31" t="s">
        <v>41</v>
      </c>
      <c r="L11" s="31"/>
      <c r="M11" s="31" t="s">
        <v>42</v>
      </c>
      <c r="N11" s="33"/>
      <c r="O11" s="31" t="s">
        <v>43</v>
      </c>
      <c r="P11" s="33" t="s">
        <v>44</v>
      </c>
      <c r="Q11" s="35" t="s">
        <v>45</v>
      </c>
      <c r="R11" s="180"/>
      <c r="S11" s="180"/>
    </row>
    <row r="12" spans="3:19" ht="15.75">
      <c r="C12" s="21"/>
      <c r="D12" s="1"/>
      <c r="E12" s="31" t="s">
        <v>46</v>
      </c>
      <c r="F12" s="32"/>
      <c r="G12" s="32"/>
      <c r="H12" s="32" t="s">
        <v>47</v>
      </c>
      <c r="I12" s="32"/>
      <c r="J12" s="31" t="s">
        <v>48</v>
      </c>
      <c r="K12" s="31"/>
      <c r="L12" s="31"/>
      <c r="M12" s="31" t="s">
        <v>49</v>
      </c>
      <c r="N12" s="33"/>
      <c r="O12" s="31"/>
      <c r="P12" s="33"/>
      <c r="Q12" s="35"/>
      <c r="R12" s="181" t="s">
        <v>50</v>
      </c>
      <c r="S12" s="182" t="s">
        <v>51</v>
      </c>
    </row>
    <row r="13" spans="3:19" ht="35.25" customHeight="1">
      <c r="C13" s="21"/>
      <c r="D13" s="1"/>
      <c r="E13" s="39"/>
      <c r="F13" s="39"/>
      <c r="G13" s="39"/>
      <c r="H13" s="32" t="s">
        <v>52</v>
      </c>
      <c r="I13" s="32"/>
      <c r="J13" s="40" t="s">
        <v>53</v>
      </c>
      <c r="K13" s="31"/>
      <c r="L13" s="31"/>
      <c r="M13" s="40" t="s">
        <v>54</v>
      </c>
      <c r="N13" s="33"/>
      <c r="O13" s="31"/>
      <c r="P13" s="33"/>
      <c r="Q13" s="35"/>
      <c r="R13" s="181"/>
      <c r="S13" s="182"/>
    </row>
    <row r="14" spans="3:19" ht="15" customHeight="1">
      <c r="C14" s="41"/>
      <c r="D14" s="42"/>
      <c r="E14" s="1"/>
      <c r="F14" s="43"/>
      <c r="G14" s="44"/>
      <c r="H14" s="45"/>
      <c r="I14" s="46"/>
      <c r="J14" s="1" t="s">
        <v>55</v>
      </c>
      <c r="K14" s="40"/>
      <c r="L14" s="40"/>
      <c r="M14" s="40"/>
      <c r="N14" s="47"/>
      <c r="O14" s="40"/>
      <c r="P14" s="47"/>
      <c r="Q14" s="48"/>
      <c r="R14" s="49"/>
      <c r="S14" s="50"/>
    </row>
    <row r="15" spans="3:19" ht="15.75" customHeight="1">
      <c r="C15" s="51"/>
      <c r="D15" s="52"/>
      <c r="E15" s="1"/>
      <c r="F15" s="53"/>
      <c r="G15" s="54"/>
      <c r="H15" s="45"/>
      <c r="I15" s="46"/>
      <c r="J15" s="1"/>
      <c r="K15" s="55"/>
      <c r="L15" s="40"/>
      <c r="M15" s="40"/>
      <c r="N15" s="47"/>
      <c r="O15" s="40"/>
      <c r="P15" s="47"/>
      <c r="Q15" s="48"/>
      <c r="R15" s="24"/>
      <c r="S15" s="50"/>
    </row>
    <row r="16" spans="3:19" ht="15.75" customHeight="1">
      <c r="C16" s="167"/>
      <c r="D16" s="168"/>
      <c r="E16" s="169"/>
      <c r="F16" s="170"/>
      <c r="G16" s="169"/>
      <c r="H16" s="171"/>
      <c r="I16" s="171"/>
      <c r="J16" s="172"/>
      <c r="K16" s="169"/>
      <c r="L16" s="169"/>
      <c r="M16" s="169"/>
      <c r="N16" s="172"/>
      <c r="O16" s="169"/>
      <c r="P16" s="172"/>
      <c r="Q16" s="169"/>
      <c r="R16" s="173"/>
      <c r="S16" s="172"/>
    </row>
    <row r="17" spans="3:19" s="64" customFormat="1" ht="30.75" customHeight="1">
      <c r="C17" s="65" t="s">
        <v>56</v>
      </c>
      <c r="D17" s="67">
        <f>D18+D34+D35+D36+D37+D39+D40++D41+D42</f>
        <v>70566.92513054001</v>
      </c>
      <c r="E17" s="66">
        <f>E18+E34+E35+E36+E37+E39+E40</f>
        <v>41280.517381323334</v>
      </c>
      <c r="F17" s="67">
        <f aca="true" t="shared" si="0" ref="F17:M17">F18+F34+F35+F39+F40+F36+F37</f>
        <v>36498.44770389999</v>
      </c>
      <c r="G17" s="67">
        <f t="shared" si="0"/>
        <v>1172.35705924</v>
      </c>
      <c r="H17" s="67">
        <f t="shared" si="0"/>
        <v>14983.952302400001</v>
      </c>
      <c r="I17" s="67">
        <f t="shared" si="0"/>
        <v>0</v>
      </c>
      <c r="J17" s="68">
        <f t="shared" si="0"/>
        <v>13284.561772000001</v>
      </c>
      <c r="K17" s="68">
        <f t="shared" si="0"/>
        <v>308.026532</v>
      </c>
      <c r="L17" s="68">
        <f t="shared" si="0"/>
        <v>519.14871606</v>
      </c>
      <c r="M17" s="66">
        <f t="shared" si="0"/>
        <v>1873.80885</v>
      </c>
      <c r="N17" s="69">
        <f>SUM(D17:M17)</f>
        <v>180487.7454474633</v>
      </c>
      <c r="O17" s="66">
        <f>O18+O34+O35+O39+O36</f>
        <v>-30425.24834051</v>
      </c>
      <c r="P17" s="69">
        <f aca="true" t="shared" si="1" ref="P17:P40">N17+O17</f>
        <v>150062.4971069533</v>
      </c>
      <c r="Q17" s="66">
        <f>Q18+Q34+Q35+Q39+Q38+Q41</f>
        <v>-25.20304121</v>
      </c>
      <c r="R17" s="70">
        <f>P17+Q17</f>
        <v>150037.29406574328</v>
      </c>
      <c r="S17" s="69">
        <f>R17/$R$6*100</f>
        <v>21.40332297656823</v>
      </c>
    </row>
    <row r="18" spans="3:19" s="47" customFormat="1" ht="18.75" customHeight="1">
      <c r="C18" s="71" t="s">
        <v>57</v>
      </c>
      <c r="D18" s="72">
        <f>D19+D32+D33</f>
        <v>67782.34346371</v>
      </c>
      <c r="E18" s="72">
        <f>E19+E32+E33</f>
        <v>34999.14693401</v>
      </c>
      <c r="F18" s="67">
        <f>F19+F32+F33</f>
        <v>23585.685209839998</v>
      </c>
      <c r="G18" s="67">
        <f>G19+G32+G33</f>
        <v>1109.26588193</v>
      </c>
      <c r="H18" s="67">
        <f>H19+H32+H33</f>
        <v>14063.840903400001</v>
      </c>
      <c r="I18" s="67"/>
      <c r="J18" s="72">
        <f>J19+J32+J33</f>
        <v>7255.282878999999</v>
      </c>
      <c r="K18" s="72"/>
      <c r="L18" s="68">
        <f>L19+L32+L33</f>
        <v>519.14871606</v>
      </c>
      <c r="M18" s="68">
        <f>M19+M32+M33</f>
        <v>853.20332</v>
      </c>
      <c r="N18" s="72">
        <f>SUM(D18:M18)</f>
        <v>150167.91730795</v>
      </c>
      <c r="O18" s="72">
        <f>O19+O32+O33</f>
        <v>-7164.041373869999</v>
      </c>
      <c r="P18" s="68">
        <f t="shared" si="1"/>
        <v>143003.87593408002</v>
      </c>
      <c r="Q18" s="72">
        <f>Q19+Q32+Q33</f>
        <v>0</v>
      </c>
      <c r="R18" s="56">
        <f aca="true" t="shared" si="2" ref="R18:R40">P18+Q18</f>
        <v>143003.87593408002</v>
      </c>
      <c r="S18" s="68">
        <f aca="true" t="shared" si="3" ref="S18:S42">R18/$R$6*100</f>
        <v>20.399982301580604</v>
      </c>
    </row>
    <row r="19" spans="3:19" ht="28.5" customHeight="1">
      <c r="C19" s="73" t="s">
        <v>58</v>
      </c>
      <c r="D19" s="74">
        <f>D20+D24+D25+D30+D31</f>
        <v>61376.532722050004</v>
      </c>
      <c r="E19" s="74">
        <f>E20+E24+E25+E30+E31</f>
        <v>27914.277630269997</v>
      </c>
      <c r="F19" s="75">
        <f aca="true" t="shared" si="4" ref="F19:M19">F20+F24+F25+F30+F31</f>
        <v>0</v>
      </c>
      <c r="G19" s="75">
        <f t="shared" si="4"/>
        <v>0</v>
      </c>
      <c r="H19" s="76">
        <f t="shared" si="4"/>
        <v>1424.18355897</v>
      </c>
      <c r="I19" s="75">
        <f t="shared" si="4"/>
        <v>0</v>
      </c>
      <c r="J19" s="74">
        <f>J20+J24+J25+J30+J31</f>
        <v>1372.586812</v>
      </c>
      <c r="K19" s="77">
        <f t="shared" si="4"/>
        <v>0</v>
      </c>
      <c r="L19" s="77">
        <f t="shared" si="4"/>
        <v>0</v>
      </c>
      <c r="M19" s="77">
        <f t="shared" si="4"/>
        <v>0</v>
      </c>
      <c r="N19" s="74">
        <f>SUM(D19:M19)</f>
        <v>92087.58072329</v>
      </c>
      <c r="O19" s="77">
        <f>O20+O24+O25+O30+O31</f>
        <v>0</v>
      </c>
      <c r="P19" s="74">
        <f t="shared" si="1"/>
        <v>92087.58072329</v>
      </c>
      <c r="Q19" s="77">
        <f>Q20+Q24+Q25+Q30+Q31</f>
        <v>0</v>
      </c>
      <c r="R19" s="78">
        <f t="shared" si="2"/>
        <v>92087.58072329</v>
      </c>
      <c r="S19" s="74">
        <f t="shared" si="3"/>
        <v>13.136602100326675</v>
      </c>
    </row>
    <row r="20" spans="3:19" ht="33.75" customHeight="1">
      <c r="C20" s="79" t="s">
        <v>59</v>
      </c>
      <c r="D20" s="74">
        <f aca="true" t="shared" si="5" ref="D20:I20">D21+D22+D23</f>
        <v>16671.465200130002</v>
      </c>
      <c r="E20" s="74">
        <f t="shared" si="5"/>
        <v>11700.136060069999</v>
      </c>
      <c r="F20" s="75">
        <f t="shared" si="5"/>
        <v>0</v>
      </c>
      <c r="G20" s="75">
        <f t="shared" si="5"/>
        <v>0</v>
      </c>
      <c r="H20" s="75">
        <f t="shared" si="5"/>
        <v>0</v>
      </c>
      <c r="I20" s="75">
        <f t="shared" si="5"/>
        <v>0</v>
      </c>
      <c r="J20" s="77"/>
      <c r="K20" s="77">
        <f>K21+K22+K23</f>
        <v>0</v>
      </c>
      <c r="L20" s="59">
        <f>L21+L22+L23</f>
        <v>0</v>
      </c>
      <c r="M20" s="77">
        <f>M21+M22+M23</f>
        <v>0</v>
      </c>
      <c r="N20" s="74">
        <f aca="true" t="shared" si="6" ref="N20:N40">SUM(D20:M20)</f>
        <v>28371.6012602</v>
      </c>
      <c r="O20" s="77">
        <f>O21+O22+O23</f>
        <v>0</v>
      </c>
      <c r="P20" s="74">
        <f t="shared" si="1"/>
        <v>28371.6012602</v>
      </c>
      <c r="Q20" s="77">
        <f>Q21+Q22+Q23</f>
        <v>0</v>
      </c>
      <c r="R20" s="78">
        <f t="shared" si="2"/>
        <v>28371.6012602</v>
      </c>
      <c r="S20" s="74">
        <f>R20/$R$6*100</f>
        <v>4.047304031412268</v>
      </c>
    </row>
    <row r="21" spans="3:19" ht="22.5" customHeight="1">
      <c r="C21" s="80" t="s">
        <v>60</v>
      </c>
      <c r="D21" s="59">
        <v>9854.515452</v>
      </c>
      <c r="E21" s="59">
        <v>33.37654835</v>
      </c>
      <c r="F21" s="75"/>
      <c r="G21" s="75"/>
      <c r="H21" s="75"/>
      <c r="I21" s="75"/>
      <c r="J21" s="74"/>
      <c r="K21" s="59"/>
      <c r="L21" s="59"/>
      <c r="M21" s="59"/>
      <c r="N21" s="74">
        <f t="shared" si="6"/>
        <v>9887.892000349999</v>
      </c>
      <c r="O21" s="59"/>
      <c r="P21" s="74">
        <f t="shared" si="1"/>
        <v>9887.892000349999</v>
      </c>
      <c r="Q21" s="59"/>
      <c r="R21" s="78">
        <f t="shared" si="2"/>
        <v>9887.892000349999</v>
      </c>
      <c r="S21" s="74">
        <f>R21/$R$6*100</f>
        <v>1.410540941562054</v>
      </c>
    </row>
    <row r="22" spans="3:19" ht="30" customHeight="1">
      <c r="C22" s="80" t="s">
        <v>61</v>
      </c>
      <c r="D22" s="59">
        <v>5728.999425910002</v>
      </c>
      <c r="E22" s="59">
        <v>11658.51465693</v>
      </c>
      <c r="F22" s="61"/>
      <c r="G22" s="61"/>
      <c r="H22" s="61"/>
      <c r="I22" s="61"/>
      <c r="J22" s="74"/>
      <c r="K22" s="59"/>
      <c r="L22" s="59"/>
      <c r="M22" s="59"/>
      <c r="N22" s="74">
        <f t="shared" si="6"/>
        <v>17387.514082840004</v>
      </c>
      <c r="O22" s="59"/>
      <c r="P22" s="74">
        <f t="shared" si="1"/>
        <v>17387.514082840004</v>
      </c>
      <c r="Q22" s="59"/>
      <c r="R22" s="78">
        <f t="shared" si="2"/>
        <v>17387.514082840004</v>
      </c>
      <c r="S22" s="74">
        <f>R22/$R$6*100</f>
        <v>2.4803871730156923</v>
      </c>
    </row>
    <row r="23" spans="3:19" ht="36" customHeight="1">
      <c r="C23" s="81" t="s">
        <v>62</v>
      </c>
      <c r="D23" s="59">
        <v>1087.95032222</v>
      </c>
      <c r="E23" s="59">
        <v>8.24485479</v>
      </c>
      <c r="F23" s="61"/>
      <c r="G23" s="61"/>
      <c r="H23" s="61"/>
      <c r="I23" s="61"/>
      <c r="J23" s="74"/>
      <c r="K23" s="59"/>
      <c r="L23" s="59"/>
      <c r="M23" s="59"/>
      <c r="N23" s="74">
        <f t="shared" si="6"/>
        <v>1096.1951770100002</v>
      </c>
      <c r="O23" s="59"/>
      <c r="P23" s="74">
        <f t="shared" si="1"/>
        <v>1096.1951770100002</v>
      </c>
      <c r="Q23" s="59"/>
      <c r="R23" s="78">
        <f t="shared" si="2"/>
        <v>1096.1951770100002</v>
      </c>
      <c r="S23" s="74">
        <f t="shared" si="3"/>
        <v>0.15637591683452212</v>
      </c>
    </row>
    <row r="24" spans="3:19" ht="23.25" customHeight="1">
      <c r="C24" s="79" t="s">
        <v>63</v>
      </c>
      <c r="D24" s="59">
        <v>622.40975642</v>
      </c>
      <c r="E24" s="59">
        <v>3246.94499484</v>
      </c>
      <c r="F24" s="75"/>
      <c r="G24" s="75"/>
      <c r="H24" s="75"/>
      <c r="I24" s="75"/>
      <c r="J24" s="74"/>
      <c r="K24" s="59"/>
      <c r="L24" s="59"/>
      <c r="M24" s="59"/>
      <c r="N24" s="74">
        <f t="shared" si="6"/>
        <v>3869.3547512600003</v>
      </c>
      <c r="O24" s="59"/>
      <c r="P24" s="74">
        <f t="shared" si="1"/>
        <v>3869.3547512600003</v>
      </c>
      <c r="Q24" s="59"/>
      <c r="R24" s="78">
        <f t="shared" si="2"/>
        <v>3869.3547512600003</v>
      </c>
      <c r="S24" s="74">
        <f t="shared" si="3"/>
        <v>0.5519764267132669</v>
      </c>
    </row>
    <row r="25" spans="3:19" ht="36.75" customHeight="1">
      <c r="C25" s="82" t="s">
        <v>64</v>
      </c>
      <c r="D25" s="63">
        <f>SUM(D26:D29)</f>
        <v>43603.72348785</v>
      </c>
      <c r="E25" s="63">
        <f aca="true" t="shared" si="7" ref="E25:M25">E26+E27+E28+E29</f>
        <v>12847.15876286</v>
      </c>
      <c r="F25" s="61">
        <f t="shared" si="7"/>
        <v>0</v>
      </c>
      <c r="G25" s="61">
        <f t="shared" si="7"/>
        <v>0</v>
      </c>
      <c r="H25" s="83">
        <f>H26+H27+H28+H29</f>
        <v>1424.18355897</v>
      </c>
      <c r="I25" s="61">
        <f t="shared" si="7"/>
        <v>0</v>
      </c>
      <c r="J25" s="63">
        <f>J26+J27+J28+J29</f>
        <v>1187.792719</v>
      </c>
      <c r="K25" s="59">
        <f t="shared" si="7"/>
        <v>0</v>
      </c>
      <c r="L25" s="59">
        <f t="shared" si="7"/>
        <v>0</v>
      </c>
      <c r="M25" s="59">
        <f t="shared" si="7"/>
        <v>0</v>
      </c>
      <c r="N25" s="74">
        <f t="shared" si="6"/>
        <v>59062.85852867999</v>
      </c>
      <c r="O25" s="59">
        <f>O26+O27+O28</f>
        <v>0</v>
      </c>
      <c r="P25" s="74">
        <f t="shared" si="1"/>
        <v>59062.85852867999</v>
      </c>
      <c r="Q25" s="59">
        <f>Q26+Q27+Q28</f>
        <v>0</v>
      </c>
      <c r="R25" s="78">
        <f t="shared" si="2"/>
        <v>59062.85852867999</v>
      </c>
      <c r="S25" s="74">
        <f t="shared" si="3"/>
        <v>8.425514768713265</v>
      </c>
    </row>
    <row r="26" spans="3:19" ht="25.5" customHeight="1">
      <c r="C26" s="80" t="s">
        <v>65</v>
      </c>
      <c r="D26" s="59">
        <v>26423.837870409996</v>
      </c>
      <c r="E26" s="59">
        <v>11865.14058089</v>
      </c>
      <c r="F26" s="75"/>
      <c r="G26" s="75"/>
      <c r="H26" s="75"/>
      <c r="I26" s="75"/>
      <c r="J26" s="74"/>
      <c r="K26" s="59"/>
      <c r="L26" s="59"/>
      <c r="M26" s="59"/>
      <c r="N26" s="74">
        <f t="shared" si="6"/>
        <v>38288.9784513</v>
      </c>
      <c r="O26" s="59"/>
      <c r="P26" s="74">
        <f t="shared" si="1"/>
        <v>38288.9784513</v>
      </c>
      <c r="Q26" s="59"/>
      <c r="R26" s="78">
        <f t="shared" si="2"/>
        <v>38288.9784513</v>
      </c>
      <c r="S26" s="74">
        <f t="shared" si="3"/>
        <v>5.4620511342796005</v>
      </c>
    </row>
    <row r="27" spans="3:19" ht="20.25" customHeight="1">
      <c r="C27" s="80" t="s">
        <v>66</v>
      </c>
      <c r="D27" s="59">
        <v>15868.9388369</v>
      </c>
      <c r="E27" s="59"/>
      <c r="F27" s="61"/>
      <c r="G27" s="61"/>
      <c r="H27" s="61"/>
      <c r="I27" s="61"/>
      <c r="J27" s="84">
        <v>762.578949</v>
      </c>
      <c r="K27" s="59"/>
      <c r="L27" s="59"/>
      <c r="M27" s="59"/>
      <c r="N27" s="74">
        <f t="shared" si="6"/>
        <v>16631.5177859</v>
      </c>
      <c r="O27" s="59"/>
      <c r="P27" s="74">
        <f t="shared" si="1"/>
        <v>16631.5177859</v>
      </c>
      <c r="Q27" s="59"/>
      <c r="R27" s="78">
        <f t="shared" si="2"/>
        <v>16631.5177859</v>
      </c>
      <c r="S27" s="74">
        <f t="shared" si="3"/>
        <v>2.3725417668901567</v>
      </c>
    </row>
    <row r="28" spans="3:19" s="86" customFormat="1" ht="36.75" customHeight="1">
      <c r="C28" s="85" t="s">
        <v>67</v>
      </c>
      <c r="D28" s="59">
        <v>719.7847874700001</v>
      </c>
      <c r="E28" s="59">
        <v>34.80871971</v>
      </c>
      <c r="F28" s="61"/>
      <c r="G28" s="61">
        <v>0</v>
      </c>
      <c r="H28" s="61">
        <v>1424.18355897</v>
      </c>
      <c r="I28" s="61"/>
      <c r="J28" s="84">
        <v>5.296066</v>
      </c>
      <c r="K28" s="59"/>
      <c r="L28" s="59"/>
      <c r="M28" s="59"/>
      <c r="N28" s="74">
        <f t="shared" si="6"/>
        <v>2184.0731321499998</v>
      </c>
      <c r="O28" s="59"/>
      <c r="P28" s="74">
        <f t="shared" si="1"/>
        <v>2184.0731321499998</v>
      </c>
      <c r="Q28" s="59"/>
      <c r="R28" s="78">
        <f t="shared" si="2"/>
        <v>2184.0731321499998</v>
      </c>
      <c r="S28" s="74">
        <f t="shared" si="3"/>
        <v>0.31156535408701846</v>
      </c>
    </row>
    <row r="29" spans="3:19" ht="58.5" customHeight="1">
      <c r="C29" s="85" t="s">
        <v>68</v>
      </c>
      <c r="D29" s="59">
        <v>591.16199307</v>
      </c>
      <c r="E29" s="59">
        <v>947.20946226</v>
      </c>
      <c r="F29" s="61"/>
      <c r="G29" s="61"/>
      <c r="H29" s="61"/>
      <c r="I29" s="61"/>
      <c r="J29" s="59">
        <v>419.917704</v>
      </c>
      <c r="K29" s="87"/>
      <c r="L29" s="59"/>
      <c r="M29" s="59"/>
      <c r="N29" s="74">
        <f t="shared" si="6"/>
        <v>1958.28915933</v>
      </c>
      <c r="O29" s="59"/>
      <c r="P29" s="74">
        <f t="shared" si="1"/>
        <v>1958.28915933</v>
      </c>
      <c r="Q29" s="59"/>
      <c r="R29" s="78">
        <f t="shared" si="2"/>
        <v>1958.28915933</v>
      </c>
      <c r="S29" s="74">
        <f t="shared" si="3"/>
        <v>0.27935651345649076</v>
      </c>
    </row>
    <row r="30" spans="3:19" ht="36" customHeight="1">
      <c r="C30" s="82" t="s">
        <v>69</v>
      </c>
      <c r="D30" s="59">
        <v>473.81056122</v>
      </c>
      <c r="E30" s="59">
        <v>0</v>
      </c>
      <c r="F30" s="61"/>
      <c r="G30" s="61"/>
      <c r="H30" s="61"/>
      <c r="I30" s="61"/>
      <c r="J30" s="59">
        <v>0</v>
      </c>
      <c r="K30" s="59"/>
      <c r="L30" s="59"/>
      <c r="M30" s="59"/>
      <c r="N30" s="74">
        <f t="shared" si="6"/>
        <v>473.81056122</v>
      </c>
      <c r="O30" s="59"/>
      <c r="P30" s="74">
        <f t="shared" si="1"/>
        <v>473.81056122</v>
      </c>
      <c r="Q30" s="59"/>
      <c r="R30" s="78">
        <f t="shared" si="2"/>
        <v>473.81056122</v>
      </c>
      <c r="S30" s="74">
        <f t="shared" si="3"/>
        <v>0.06759066493865906</v>
      </c>
    </row>
    <row r="31" spans="3:19" ht="33" customHeight="1">
      <c r="C31" s="88" t="s">
        <v>70</v>
      </c>
      <c r="D31" s="59">
        <v>5.12371643</v>
      </c>
      <c r="E31" s="59">
        <v>120.0378125</v>
      </c>
      <c r="F31" s="61"/>
      <c r="G31" s="61"/>
      <c r="H31" s="61"/>
      <c r="I31" s="61"/>
      <c r="J31" s="57">
        <v>184.794093</v>
      </c>
      <c r="K31" s="59"/>
      <c r="L31" s="59"/>
      <c r="M31" s="59"/>
      <c r="N31" s="74">
        <f t="shared" si="6"/>
        <v>309.95562193</v>
      </c>
      <c r="O31" s="59"/>
      <c r="P31" s="74">
        <f t="shared" si="1"/>
        <v>309.95562193</v>
      </c>
      <c r="Q31" s="59"/>
      <c r="R31" s="78">
        <f t="shared" si="2"/>
        <v>309.95562193</v>
      </c>
      <c r="S31" s="74">
        <f t="shared" si="3"/>
        <v>0.04421620854921541</v>
      </c>
    </row>
    <row r="32" spans="3:19" ht="27.75" customHeight="1">
      <c r="C32" s="89" t="s">
        <v>71</v>
      </c>
      <c r="D32" s="59">
        <v>123.99786743</v>
      </c>
      <c r="E32" s="59"/>
      <c r="F32" s="61">
        <v>23510.719223049997</v>
      </c>
      <c r="G32" s="61">
        <v>1105.54328134</v>
      </c>
      <c r="H32" s="61">
        <v>12622.28610404</v>
      </c>
      <c r="I32" s="61"/>
      <c r="J32" s="59">
        <v>2.85033</v>
      </c>
      <c r="K32" s="59"/>
      <c r="L32" s="59"/>
      <c r="M32" s="59"/>
      <c r="N32" s="74">
        <f t="shared" si="6"/>
        <v>37365.39680586</v>
      </c>
      <c r="O32" s="90">
        <v>-128.22200600000002</v>
      </c>
      <c r="P32" s="74">
        <f t="shared" si="1"/>
        <v>37237.17479986</v>
      </c>
      <c r="Q32" s="59"/>
      <c r="R32" s="78">
        <f t="shared" si="2"/>
        <v>37237.17479986</v>
      </c>
      <c r="S32" s="74">
        <f t="shared" si="3"/>
        <v>5.312007817383737</v>
      </c>
    </row>
    <row r="33" spans="3:19" ht="27" customHeight="1">
      <c r="C33" s="91" t="s">
        <v>72</v>
      </c>
      <c r="D33" s="62">
        <v>6281.81287423</v>
      </c>
      <c r="E33" s="59">
        <v>7084.869303740001</v>
      </c>
      <c r="F33" s="61">
        <v>74.96598679</v>
      </c>
      <c r="G33" s="61">
        <v>3.72260059</v>
      </c>
      <c r="H33" s="61">
        <v>17.37124039</v>
      </c>
      <c r="I33" s="61"/>
      <c r="J33" s="59">
        <v>5879.845737</v>
      </c>
      <c r="K33" s="92"/>
      <c r="L33" s="59">
        <v>519.14871606</v>
      </c>
      <c r="M33" s="59">
        <v>853.20332</v>
      </c>
      <c r="N33" s="74">
        <f t="shared" si="6"/>
        <v>20714.939778800002</v>
      </c>
      <c r="O33" s="90">
        <v>-7035.819367869999</v>
      </c>
      <c r="P33" s="74">
        <f t="shared" si="1"/>
        <v>13679.120410930003</v>
      </c>
      <c r="Q33" s="59"/>
      <c r="R33" s="78">
        <f t="shared" si="2"/>
        <v>13679.120410930003</v>
      </c>
      <c r="S33" s="74">
        <f t="shared" si="3"/>
        <v>1.9513723838701857</v>
      </c>
    </row>
    <row r="34" spans="3:19" ht="24" customHeight="1">
      <c r="C34" s="91" t="s">
        <v>73</v>
      </c>
      <c r="D34" s="59">
        <v>0</v>
      </c>
      <c r="E34" s="59">
        <v>3453.62431564</v>
      </c>
      <c r="F34" s="61">
        <v>12908.836</v>
      </c>
      <c r="G34" s="61">
        <v>0</v>
      </c>
      <c r="H34" s="61">
        <v>920.088399</v>
      </c>
      <c r="I34" s="61"/>
      <c r="J34" s="59">
        <v>4924.05719</v>
      </c>
      <c r="K34" s="93">
        <v>33.995532</v>
      </c>
      <c r="L34" s="59"/>
      <c r="M34" s="94">
        <v>1020.6055299999999</v>
      </c>
      <c r="N34" s="74">
        <f t="shared" si="6"/>
        <v>23261.20696664</v>
      </c>
      <c r="O34" s="63">
        <f>-N34</f>
        <v>-23261.20696664</v>
      </c>
      <c r="P34" s="74">
        <f t="shared" si="1"/>
        <v>0</v>
      </c>
      <c r="Q34" s="59"/>
      <c r="R34" s="78">
        <f t="shared" si="2"/>
        <v>0</v>
      </c>
      <c r="S34" s="74">
        <f t="shared" si="3"/>
        <v>0</v>
      </c>
    </row>
    <row r="35" spans="3:19" ht="23.25" customHeight="1">
      <c r="C35" s="95" t="s">
        <v>74</v>
      </c>
      <c r="D35" s="59">
        <v>228.34628481</v>
      </c>
      <c r="E35" s="59">
        <v>128.52042237</v>
      </c>
      <c r="F35" s="61"/>
      <c r="G35" s="61"/>
      <c r="H35" s="61"/>
      <c r="I35" s="61"/>
      <c r="J35" s="59">
        <v>188.283953</v>
      </c>
      <c r="K35" s="92"/>
      <c r="L35" s="59"/>
      <c r="M35" s="59"/>
      <c r="N35" s="74">
        <f t="shared" si="6"/>
        <v>545.1506601799999</v>
      </c>
      <c r="O35" s="59">
        <v>0</v>
      </c>
      <c r="P35" s="74">
        <f t="shared" si="1"/>
        <v>545.1506601799999</v>
      </c>
      <c r="Q35" s="59"/>
      <c r="R35" s="78">
        <f t="shared" si="2"/>
        <v>545.1506601799999</v>
      </c>
      <c r="S35" s="74">
        <f t="shared" si="3"/>
        <v>0.07776756921255348</v>
      </c>
    </row>
    <row r="36" spans="3:19" ht="20.25" customHeight="1">
      <c r="C36" s="95" t="s">
        <v>75</v>
      </c>
      <c r="D36" s="59"/>
      <c r="E36" s="59">
        <v>4.176381333333332</v>
      </c>
      <c r="F36" s="61"/>
      <c r="G36" s="61"/>
      <c r="H36" s="61">
        <v>0</v>
      </c>
      <c r="I36" s="61"/>
      <c r="J36" s="59"/>
      <c r="K36" s="59"/>
      <c r="L36" s="59"/>
      <c r="M36" s="59">
        <v>0</v>
      </c>
      <c r="N36" s="74">
        <f t="shared" si="6"/>
        <v>4.176381333333332</v>
      </c>
      <c r="O36" s="63"/>
      <c r="P36" s="74">
        <f t="shared" si="1"/>
        <v>4.176381333333332</v>
      </c>
      <c r="Q36" s="59"/>
      <c r="R36" s="78">
        <f t="shared" si="2"/>
        <v>4.176381333333332</v>
      </c>
      <c r="S36" s="74">
        <f t="shared" si="3"/>
        <v>0.0005957747979077506</v>
      </c>
    </row>
    <row r="37" spans="3:19" ht="20.25" customHeight="1">
      <c r="C37" s="58" t="s">
        <v>76</v>
      </c>
      <c r="D37" s="62">
        <v>2227.77000441</v>
      </c>
      <c r="E37" s="59">
        <v>2695.04932797</v>
      </c>
      <c r="F37" s="59">
        <v>3.9264940600000005</v>
      </c>
      <c r="G37" s="59">
        <v>63.091177310000006</v>
      </c>
      <c r="H37" s="59">
        <v>0.023</v>
      </c>
      <c r="I37" s="61"/>
      <c r="J37" s="59">
        <v>916.93775</v>
      </c>
      <c r="K37" s="59">
        <v>274.031</v>
      </c>
      <c r="L37" s="59"/>
      <c r="M37" s="59"/>
      <c r="N37" s="74">
        <f t="shared" si="6"/>
        <v>6180.82875375</v>
      </c>
      <c r="O37" s="59"/>
      <c r="P37" s="74">
        <f t="shared" si="1"/>
        <v>6180.82875375</v>
      </c>
      <c r="Q37" s="59"/>
      <c r="R37" s="78">
        <f t="shared" si="2"/>
        <v>6180.82875375</v>
      </c>
      <c r="S37" s="74">
        <f t="shared" si="3"/>
        <v>0.8817159420470757</v>
      </c>
    </row>
    <row r="38" spans="3:19" ht="60" customHeight="1" hidden="1">
      <c r="C38" s="97"/>
      <c r="D38" s="62"/>
      <c r="E38" s="59"/>
      <c r="F38" s="61"/>
      <c r="G38" s="61"/>
      <c r="H38" s="61"/>
      <c r="I38" s="61"/>
      <c r="J38" s="96"/>
      <c r="K38" s="59"/>
      <c r="L38" s="59"/>
      <c r="M38" s="59"/>
      <c r="N38" s="74"/>
      <c r="O38" s="59"/>
      <c r="P38" s="74"/>
      <c r="Q38" s="59"/>
      <c r="R38" s="78"/>
      <c r="S38" s="74"/>
    </row>
    <row r="39" spans="3:19" ht="24.75" customHeight="1">
      <c r="C39" s="95" t="s">
        <v>77</v>
      </c>
      <c r="D39" s="59">
        <v>25.20304121</v>
      </c>
      <c r="E39" s="59"/>
      <c r="F39" s="61"/>
      <c r="G39" s="61"/>
      <c r="H39" s="61"/>
      <c r="I39" s="61"/>
      <c r="J39" s="59">
        <v>0</v>
      </c>
      <c r="K39" s="59"/>
      <c r="L39" s="59"/>
      <c r="M39" s="59"/>
      <c r="N39" s="74">
        <f t="shared" si="6"/>
        <v>25.20304121</v>
      </c>
      <c r="O39" s="59"/>
      <c r="P39" s="74">
        <f t="shared" si="1"/>
        <v>25.20304121</v>
      </c>
      <c r="Q39" s="59">
        <f>-P39</f>
        <v>-25.20304121</v>
      </c>
      <c r="R39" s="60">
        <f t="shared" si="2"/>
        <v>0</v>
      </c>
      <c r="S39" s="74">
        <f t="shared" si="3"/>
        <v>0</v>
      </c>
    </row>
    <row r="40" spans="3:19" ht="36.75" customHeight="1">
      <c r="C40" s="58" t="s">
        <v>78</v>
      </c>
      <c r="D40" s="62">
        <v>-83.87962812</v>
      </c>
      <c r="E40" s="59"/>
      <c r="F40" s="61"/>
      <c r="G40" s="61">
        <v>0</v>
      </c>
      <c r="H40" s="61"/>
      <c r="I40" s="61"/>
      <c r="J40" s="74"/>
      <c r="K40" s="59"/>
      <c r="L40" s="59"/>
      <c r="M40" s="59"/>
      <c r="N40" s="74">
        <f t="shared" si="6"/>
        <v>-83.87962812</v>
      </c>
      <c r="O40" s="59"/>
      <c r="P40" s="74">
        <f t="shared" si="1"/>
        <v>-83.87962812</v>
      </c>
      <c r="Q40" s="59"/>
      <c r="R40" s="60">
        <f t="shared" si="2"/>
        <v>-83.87962812</v>
      </c>
      <c r="S40" s="74">
        <f t="shared" si="3"/>
        <v>-0.01196571014550642</v>
      </c>
    </row>
    <row r="41" spans="3:19" ht="57.75" customHeight="1">
      <c r="C41" s="58" t="s">
        <v>79</v>
      </c>
      <c r="D41" s="59">
        <v>-18.65803548</v>
      </c>
      <c r="E41" s="59"/>
      <c r="F41" s="61"/>
      <c r="G41" s="61"/>
      <c r="H41" s="61"/>
      <c r="I41" s="61"/>
      <c r="J41" s="74"/>
      <c r="K41" s="59"/>
      <c r="L41" s="59"/>
      <c r="M41" s="59"/>
      <c r="N41" s="74">
        <f>SUM(D41:M41)</f>
        <v>-18.65803548</v>
      </c>
      <c r="O41" s="59"/>
      <c r="P41" s="74">
        <f>N41+O41</f>
        <v>-18.65803548</v>
      </c>
      <c r="Q41" s="59"/>
      <c r="R41" s="60">
        <f>P41+Q41</f>
        <v>-18.65803548</v>
      </c>
      <c r="S41" s="74">
        <f t="shared" si="3"/>
        <v>-0.0026616313095577746</v>
      </c>
    </row>
    <row r="42" spans="3:19" ht="54" customHeight="1">
      <c r="C42" s="58" t="s">
        <v>80</v>
      </c>
      <c r="D42" s="59">
        <v>405.8</v>
      </c>
      <c r="E42" s="59"/>
      <c r="F42" s="61"/>
      <c r="G42" s="61"/>
      <c r="H42" s="61"/>
      <c r="I42" s="61"/>
      <c r="J42" s="74"/>
      <c r="K42" s="59"/>
      <c r="L42" s="59"/>
      <c r="M42" s="59"/>
      <c r="N42" s="74">
        <f>SUM(D42:M42)</f>
        <v>405.8</v>
      </c>
      <c r="O42" s="59"/>
      <c r="P42" s="74">
        <f>N42+O42</f>
        <v>405.8</v>
      </c>
      <c r="Q42" s="59"/>
      <c r="R42" s="60">
        <f>P42+Q42</f>
        <v>405.8</v>
      </c>
      <c r="S42" s="74">
        <f t="shared" si="3"/>
        <v>0.05788873038516405</v>
      </c>
    </row>
    <row r="43" spans="3:19" s="98" customFormat="1" ht="30.75" customHeight="1">
      <c r="C43" s="99" t="s">
        <v>81</v>
      </c>
      <c r="D43" s="100">
        <f>D44+D57+D60+D63</f>
        <v>73728.72787376998</v>
      </c>
      <c r="E43" s="100">
        <f aca="true" t="shared" si="8" ref="E43:M43">E44+E57+E60+E63+E64</f>
        <v>39617.92528240333</v>
      </c>
      <c r="F43" s="100">
        <f t="shared" si="8"/>
        <v>36438.72212343</v>
      </c>
      <c r="G43" s="100">
        <f>G44+G57+G60+G63+G64</f>
        <v>875.1139360359999</v>
      </c>
      <c r="H43" s="100">
        <f t="shared" si="8"/>
        <v>14818.961835</v>
      </c>
      <c r="I43" s="100">
        <f t="shared" si="8"/>
        <v>0</v>
      </c>
      <c r="J43" s="100">
        <f>J44+J57+J60+J63+J64</f>
        <v>10882.909384999997</v>
      </c>
      <c r="K43" s="100">
        <f t="shared" si="8"/>
        <v>281.168812</v>
      </c>
      <c r="L43" s="166">
        <f t="shared" si="8"/>
        <v>744.5518059999999</v>
      </c>
      <c r="M43" s="101">
        <f t="shared" si="8"/>
        <v>1726.65812</v>
      </c>
      <c r="N43" s="101">
        <f>SUM(D43:M43)</f>
        <v>179114.73917363933</v>
      </c>
      <c r="O43" s="100">
        <f>O44+O57+O60+O63+O64</f>
        <v>-30425.248340509996</v>
      </c>
      <c r="P43" s="101">
        <f aca="true" t="shared" si="9" ref="P43:P63">N43+O43</f>
        <v>148689.49083312933</v>
      </c>
      <c r="Q43" s="100">
        <f>Q44+Q57+Q60+Q63+Q64</f>
        <v>-5112.50848898</v>
      </c>
      <c r="R43" s="102">
        <f aca="true" t="shared" si="10" ref="R43:R63">P43+Q43</f>
        <v>143576.98234414932</v>
      </c>
      <c r="S43" s="101">
        <f aca="true" t="shared" si="11" ref="S43:S63">R43/$R$6*100</f>
        <v>20.481737852232428</v>
      </c>
    </row>
    <row r="44" spans="3:19" ht="19.5" customHeight="1">
      <c r="C44" s="103" t="s">
        <v>82</v>
      </c>
      <c r="D44" s="72">
        <f>SUM(D45:D49)+D56</f>
        <v>71269.95998528998</v>
      </c>
      <c r="E44" s="72">
        <f aca="true" t="shared" si="12" ref="E44:M44">E45+E46+E47+E48+E49+E56</f>
        <v>33236.77780543</v>
      </c>
      <c r="F44" s="67">
        <f t="shared" si="12"/>
        <v>36459.87133247</v>
      </c>
      <c r="G44" s="67">
        <f t="shared" si="12"/>
        <v>889.444622636</v>
      </c>
      <c r="H44" s="67">
        <f t="shared" si="12"/>
        <v>14835.547136</v>
      </c>
      <c r="I44" s="67">
        <f t="shared" si="12"/>
        <v>0</v>
      </c>
      <c r="J44" s="72">
        <f t="shared" si="12"/>
        <v>10298.824201999998</v>
      </c>
      <c r="K44" s="72">
        <f t="shared" si="12"/>
        <v>281.168812</v>
      </c>
      <c r="L44" s="104">
        <f t="shared" si="12"/>
        <v>744.653782</v>
      </c>
      <c r="M44" s="72">
        <f t="shared" si="12"/>
        <v>744.1240199999999</v>
      </c>
      <c r="N44" s="74">
        <f aca="true" t="shared" si="13" ref="N44:N63">SUM(D44:M44)</f>
        <v>168760.37169782596</v>
      </c>
      <c r="O44" s="72">
        <f>O45+O46+O47+O48+O49+O56</f>
        <v>-30322.570620509992</v>
      </c>
      <c r="P44" s="74">
        <f t="shared" si="9"/>
        <v>138437.80107731596</v>
      </c>
      <c r="Q44" s="72">
        <f>Q45+Q46+Q47+Q48+Q49+Q56</f>
        <v>0</v>
      </c>
      <c r="R44" s="60">
        <f t="shared" si="10"/>
        <v>138437.80107731596</v>
      </c>
      <c r="S44" s="74">
        <f t="shared" si="11"/>
        <v>19.748616416164904</v>
      </c>
    </row>
    <row r="45" spans="2:19" ht="23.25" customHeight="1">
      <c r="B45" s="105"/>
      <c r="C45" s="106" t="s">
        <v>83</v>
      </c>
      <c r="D45" s="107">
        <v>13831.47109304</v>
      </c>
      <c r="E45" s="108">
        <v>14230.32078314</v>
      </c>
      <c r="F45" s="75">
        <v>109.87322839</v>
      </c>
      <c r="G45" s="75">
        <v>63.63272393</v>
      </c>
      <c r="H45" s="75">
        <v>100.401945</v>
      </c>
      <c r="I45" s="75"/>
      <c r="J45" s="108">
        <v>5033.07866</v>
      </c>
      <c r="K45" s="108">
        <v>0.040565333333333335</v>
      </c>
      <c r="L45" s="77"/>
      <c r="M45" s="108">
        <v>192.89942</v>
      </c>
      <c r="N45" s="74">
        <f t="shared" si="13"/>
        <v>33561.71841883334</v>
      </c>
      <c r="O45" s="57"/>
      <c r="P45" s="74">
        <f t="shared" si="9"/>
        <v>33561.71841883334</v>
      </c>
      <c r="Q45" s="57"/>
      <c r="R45" s="60">
        <f t="shared" si="10"/>
        <v>33561.71841883334</v>
      </c>
      <c r="S45" s="74">
        <f t="shared" si="11"/>
        <v>4.7876916432001915</v>
      </c>
    </row>
    <row r="46" spans="2:19" ht="23.25" customHeight="1">
      <c r="B46" s="105"/>
      <c r="C46" s="106" t="s">
        <v>84</v>
      </c>
      <c r="D46" s="108">
        <v>2910.75975051</v>
      </c>
      <c r="E46" s="108">
        <v>9651.652848026668</v>
      </c>
      <c r="F46" s="75">
        <v>257.84589677</v>
      </c>
      <c r="G46" s="75">
        <v>21.89915198</v>
      </c>
      <c r="H46" s="75">
        <v>13783.956</v>
      </c>
      <c r="I46" s="75">
        <v>0</v>
      </c>
      <c r="J46" s="77">
        <v>3198.550929</v>
      </c>
      <c r="K46" s="77">
        <v>0</v>
      </c>
      <c r="L46" s="77">
        <v>14.89</v>
      </c>
      <c r="M46" s="77">
        <v>524.5154599999998</v>
      </c>
      <c r="N46" s="74">
        <f t="shared" si="13"/>
        <v>30364.07003628667</v>
      </c>
      <c r="O46" s="63">
        <v>-7045.343543999999</v>
      </c>
      <c r="P46" s="74">
        <f t="shared" si="9"/>
        <v>23318.72649228667</v>
      </c>
      <c r="Q46" s="57"/>
      <c r="R46" s="60">
        <f t="shared" si="10"/>
        <v>23318.72649228667</v>
      </c>
      <c r="S46" s="74">
        <f t="shared" si="11"/>
        <v>3.326494506745602</v>
      </c>
    </row>
    <row r="47" spans="2:19" ht="17.25" customHeight="1">
      <c r="B47" s="105"/>
      <c r="C47" s="106" t="s">
        <v>85</v>
      </c>
      <c r="D47" s="108">
        <v>6385.62172988</v>
      </c>
      <c r="E47" s="108">
        <v>377.73708433999997</v>
      </c>
      <c r="F47" s="75">
        <v>2.59601769</v>
      </c>
      <c r="G47" s="75">
        <v>0.02799138</v>
      </c>
      <c r="H47" s="75">
        <v>0.548533</v>
      </c>
      <c r="I47" s="75">
        <v>0</v>
      </c>
      <c r="J47" s="77">
        <v>0.446911</v>
      </c>
      <c r="K47" s="77">
        <v>0</v>
      </c>
      <c r="L47" s="108">
        <v>729.372445</v>
      </c>
      <c r="M47" s="77">
        <v>26.709139999999998</v>
      </c>
      <c r="N47" s="74">
        <f t="shared" si="13"/>
        <v>7523.05985229</v>
      </c>
      <c r="O47" s="63">
        <v>-32.46033187</v>
      </c>
      <c r="P47" s="74">
        <f t="shared" si="9"/>
        <v>7490.59952042</v>
      </c>
      <c r="Q47" s="57"/>
      <c r="R47" s="60">
        <f>P47+Q47</f>
        <v>7490.59952042</v>
      </c>
      <c r="S47" s="74">
        <f t="shared" si="11"/>
        <v>1.0685591327275321</v>
      </c>
    </row>
    <row r="48" spans="2:19" ht="18.75" customHeight="1">
      <c r="B48" s="105"/>
      <c r="C48" s="106" t="s">
        <v>86</v>
      </c>
      <c r="D48" s="108">
        <v>2557.48672035</v>
      </c>
      <c r="E48" s="108">
        <v>1260.19765319</v>
      </c>
      <c r="F48" s="75"/>
      <c r="G48" s="75">
        <v>1.49372594</v>
      </c>
      <c r="H48" s="75"/>
      <c r="I48" s="75"/>
      <c r="J48" s="77">
        <v>1.209551</v>
      </c>
      <c r="K48" s="108"/>
      <c r="L48" s="104"/>
      <c r="M48" s="108"/>
      <c r="N48" s="74">
        <f t="shared" si="13"/>
        <v>3820.3876504799996</v>
      </c>
      <c r="O48" s="57"/>
      <c r="P48" s="74">
        <f t="shared" si="9"/>
        <v>3820.3876504799996</v>
      </c>
      <c r="Q48" s="57"/>
      <c r="R48" s="60">
        <f t="shared" si="10"/>
        <v>3820.3876504799996</v>
      </c>
      <c r="S48" s="74">
        <f t="shared" si="11"/>
        <v>0.5449911056319543</v>
      </c>
    </row>
    <row r="49" spans="2:19" ht="26.25" customHeight="1">
      <c r="B49" s="105"/>
      <c r="C49" s="109" t="s">
        <v>87</v>
      </c>
      <c r="D49" s="104">
        <f>SUM(D50:D55)</f>
        <v>45243.340511029994</v>
      </c>
      <c r="E49" s="104">
        <f aca="true" t="shared" si="14" ref="E49:M49">E50+E51+E53+E55+E52</f>
        <v>7716.869436733334</v>
      </c>
      <c r="F49" s="110">
        <f t="shared" si="14"/>
        <v>36089.55618962</v>
      </c>
      <c r="G49" s="110">
        <f t="shared" si="14"/>
        <v>802.3910294059999</v>
      </c>
      <c r="H49" s="110">
        <f t="shared" si="14"/>
        <v>950.6406579999999</v>
      </c>
      <c r="I49" s="110">
        <f t="shared" si="14"/>
        <v>0</v>
      </c>
      <c r="J49" s="104">
        <f>J50+J51+J53+J55+J52</f>
        <v>2052.0720929999998</v>
      </c>
      <c r="K49" s="104">
        <f t="shared" si="14"/>
        <v>281.12824666666666</v>
      </c>
      <c r="L49" s="104">
        <f t="shared" si="14"/>
        <v>0.391337</v>
      </c>
      <c r="M49" s="104">
        <f t="shared" si="14"/>
        <v>0</v>
      </c>
      <c r="N49" s="74">
        <f t="shared" si="13"/>
        <v>93136.38950145598</v>
      </c>
      <c r="O49" s="104">
        <f>O50+O51+O53+O55+O52</f>
        <v>-23109.363534639993</v>
      </c>
      <c r="P49" s="74">
        <f t="shared" si="9"/>
        <v>70027.02596681599</v>
      </c>
      <c r="Q49" s="104">
        <f>Q50+Q51+Q53+Q55+Q52</f>
        <v>0</v>
      </c>
      <c r="R49" s="60">
        <f t="shared" si="10"/>
        <v>70027.02596681599</v>
      </c>
      <c r="S49" s="74">
        <f t="shared" si="11"/>
        <v>9.989590009531524</v>
      </c>
    </row>
    <row r="50" spans="2:19" ht="32.25" customHeight="1">
      <c r="B50" s="105"/>
      <c r="C50" s="111" t="s">
        <v>88</v>
      </c>
      <c r="D50" s="108">
        <v>20917.6715017</v>
      </c>
      <c r="E50" s="77">
        <v>384.0648526</v>
      </c>
      <c r="F50" s="112">
        <v>0.050411</v>
      </c>
      <c r="G50" s="112">
        <v>151.627778</v>
      </c>
      <c r="H50" s="112"/>
      <c r="I50" s="112">
        <v>0</v>
      </c>
      <c r="J50" s="108">
        <v>361.127586</v>
      </c>
      <c r="K50" s="108"/>
      <c r="L50" s="72"/>
      <c r="M50" s="77"/>
      <c r="N50" s="74">
        <f t="shared" si="13"/>
        <v>21814.542129299996</v>
      </c>
      <c r="O50" s="63">
        <v>-21193.419111639992</v>
      </c>
      <c r="P50" s="113">
        <f t="shared" si="9"/>
        <v>621.1230176600038</v>
      </c>
      <c r="Q50" s="57"/>
      <c r="R50" s="60">
        <f t="shared" si="10"/>
        <v>621.1230176600038</v>
      </c>
      <c r="S50" s="74">
        <f t="shared" si="11"/>
        <v>0.08860528069329585</v>
      </c>
    </row>
    <row r="51" spans="2:19" ht="15.75">
      <c r="B51" s="105"/>
      <c r="C51" s="114" t="s">
        <v>89</v>
      </c>
      <c r="D51" s="108">
        <v>6878.93081045</v>
      </c>
      <c r="E51" s="77">
        <v>302.58161315333336</v>
      </c>
      <c r="F51" s="75">
        <v>0</v>
      </c>
      <c r="G51" s="75">
        <v>0.02486605</v>
      </c>
      <c r="H51" s="75"/>
      <c r="I51" s="75"/>
      <c r="J51" s="77">
        <v>203.166711</v>
      </c>
      <c r="K51" s="115">
        <v>0.8942466666666666</v>
      </c>
      <c r="L51" s="77"/>
      <c r="M51" s="77"/>
      <c r="N51" s="74">
        <f t="shared" si="13"/>
        <v>7385.59824732</v>
      </c>
      <c r="O51" s="63">
        <v>-111.17972</v>
      </c>
      <c r="P51" s="74">
        <f>N51+O51</f>
        <v>7274.41852732</v>
      </c>
      <c r="Q51" s="57"/>
      <c r="R51" s="60">
        <f t="shared" si="10"/>
        <v>7274.41852732</v>
      </c>
      <c r="S51" s="74">
        <f t="shared" si="11"/>
        <v>1.0377201893466477</v>
      </c>
    </row>
    <row r="52" spans="2:19" ht="38.25" customHeight="1">
      <c r="B52" s="105"/>
      <c r="C52" s="85" t="s">
        <v>90</v>
      </c>
      <c r="D52" s="108">
        <v>5445.70187689</v>
      </c>
      <c r="E52" s="77">
        <v>4010.3535613999998</v>
      </c>
      <c r="F52" s="77">
        <v>5.75657145</v>
      </c>
      <c r="G52" s="77">
        <v>96.73414927</v>
      </c>
      <c r="H52" s="77">
        <v>0.033658</v>
      </c>
      <c r="I52" s="75"/>
      <c r="J52" s="77">
        <v>1142.831547</v>
      </c>
      <c r="K52" s="77">
        <v>280.234</v>
      </c>
      <c r="L52" s="77"/>
      <c r="M52" s="77"/>
      <c r="N52" s="74">
        <f t="shared" si="13"/>
        <v>10981.645364009999</v>
      </c>
      <c r="O52" s="63">
        <v>-1804.7647029999998</v>
      </c>
      <c r="P52" s="74">
        <f t="shared" si="9"/>
        <v>9176.88066101</v>
      </c>
      <c r="Q52" s="57">
        <v>0</v>
      </c>
      <c r="R52" s="116">
        <f t="shared" si="10"/>
        <v>9176.88066101</v>
      </c>
      <c r="S52" s="74">
        <f t="shared" si="11"/>
        <v>1.309112790443652</v>
      </c>
    </row>
    <row r="53" spans="2:19" ht="15.75">
      <c r="B53" s="105"/>
      <c r="C53" s="114" t="s">
        <v>91</v>
      </c>
      <c r="D53" s="108">
        <v>9720.66294696</v>
      </c>
      <c r="E53" s="77">
        <v>2515.32588154</v>
      </c>
      <c r="F53" s="75">
        <v>36083.74920717</v>
      </c>
      <c r="G53" s="75">
        <v>535.6977014959999</v>
      </c>
      <c r="H53" s="75">
        <v>950.607</v>
      </c>
      <c r="I53" s="75"/>
      <c r="J53" s="77">
        <v>44.863453</v>
      </c>
      <c r="K53" s="77"/>
      <c r="L53" s="77"/>
      <c r="M53" s="77"/>
      <c r="N53" s="74">
        <f t="shared" si="13"/>
        <v>49850.906190166</v>
      </c>
      <c r="O53" s="57"/>
      <c r="P53" s="74">
        <f t="shared" si="9"/>
        <v>49850.906190166</v>
      </c>
      <c r="Q53" s="57"/>
      <c r="R53" s="60">
        <f t="shared" si="10"/>
        <v>49850.906190166</v>
      </c>
      <c r="S53" s="74">
        <f t="shared" si="11"/>
        <v>7.111398885900999</v>
      </c>
    </row>
    <row r="54" spans="2:19" ht="74.25" customHeight="1">
      <c r="B54" s="105"/>
      <c r="C54" s="85" t="s">
        <v>92</v>
      </c>
      <c r="D54" s="108">
        <v>480.47247712</v>
      </c>
      <c r="E54" s="77"/>
      <c r="F54" s="75"/>
      <c r="G54" s="75"/>
      <c r="H54" s="75"/>
      <c r="I54" s="75"/>
      <c r="J54" s="77"/>
      <c r="K54" s="77"/>
      <c r="L54" s="77"/>
      <c r="M54" s="77"/>
      <c r="N54" s="74">
        <f t="shared" si="13"/>
        <v>480.47247712</v>
      </c>
      <c r="O54" s="57"/>
      <c r="P54" s="74">
        <f t="shared" si="9"/>
        <v>480.47247712</v>
      </c>
      <c r="Q54" s="57"/>
      <c r="R54" s="60">
        <f t="shared" si="10"/>
        <v>480.47247712</v>
      </c>
      <c r="S54" s="74">
        <f t="shared" si="11"/>
        <v>0.06854100957489301</v>
      </c>
    </row>
    <row r="55" spans="2:19" ht="15.75">
      <c r="B55" s="105"/>
      <c r="C55" s="114" t="s">
        <v>93</v>
      </c>
      <c r="D55" s="108">
        <v>1799.90089791</v>
      </c>
      <c r="E55" s="77">
        <v>504.54352804</v>
      </c>
      <c r="F55" s="75">
        <v>0</v>
      </c>
      <c r="G55" s="75">
        <v>18.30653459</v>
      </c>
      <c r="H55" s="75">
        <v>0</v>
      </c>
      <c r="I55" s="75"/>
      <c r="J55" s="77">
        <v>300.082796</v>
      </c>
      <c r="K55" s="77">
        <v>0</v>
      </c>
      <c r="L55" s="77">
        <v>0.391337</v>
      </c>
      <c r="M55" s="77"/>
      <c r="N55" s="74">
        <f t="shared" si="13"/>
        <v>2623.22509354</v>
      </c>
      <c r="O55" s="57"/>
      <c r="P55" s="74">
        <f t="shared" si="9"/>
        <v>2623.22509354</v>
      </c>
      <c r="Q55" s="57"/>
      <c r="R55" s="60">
        <f t="shared" si="10"/>
        <v>2623.22509354</v>
      </c>
      <c r="S55" s="74">
        <f t="shared" si="11"/>
        <v>0.37421185357204</v>
      </c>
    </row>
    <row r="56" spans="2:19" s="57" customFormat="1" ht="31.5" customHeight="1">
      <c r="B56" s="117"/>
      <c r="C56" s="118" t="s">
        <v>94</v>
      </c>
      <c r="D56" s="108">
        <v>341.28018048</v>
      </c>
      <c r="E56" s="77">
        <v>0</v>
      </c>
      <c r="F56" s="75">
        <v>0</v>
      </c>
      <c r="G56" s="75"/>
      <c r="H56" s="75"/>
      <c r="I56" s="75"/>
      <c r="J56" s="77">
        <v>13.466058</v>
      </c>
      <c r="K56" s="74">
        <v>0</v>
      </c>
      <c r="L56" s="74"/>
      <c r="M56" s="77"/>
      <c r="N56" s="74">
        <f t="shared" si="13"/>
        <v>354.74623848</v>
      </c>
      <c r="O56" s="63">
        <v>-135.40321</v>
      </c>
      <c r="P56" s="74">
        <f t="shared" si="9"/>
        <v>219.34302848</v>
      </c>
      <c r="R56" s="60">
        <f t="shared" si="10"/>
        <v>219.34302848</v>
      </c>
      <c r="S56" s="74">
        <f t="shared" si="11"/>
        <v>0.03129001832810271</v>
      </c>
    </row>
    <row r="57" spans="2:19" ht="19.5" customHeight="1">
      <c r="B57" s="105"/>
      <c r="C57" s="103" t="s">
        <v>95</v>
      </c>
      <c r="D57" s="74">
        <f>SUM(D58:D59)</f>
        <v>1107.02506104</v>
      </c>
      <c r="E57" s="74">
        <f>E58+E59</f>
        <v>3583.471586313333</v>
      </c>
      <c r="F57" s="76">
        <f aca="true" t="shared" si="15" ref="F57:M57">F58+F59</f>
        <v>0.37506254</v>
      </c>
      <c r="G57" s="76">
        <f t="shared" si="15"/>
        <v>0.14756</v>
      </c>
      <c r="H57" s="76">
        <f t="shared" si="15"/>
        <v>0.011699</v>
      </c>
      <c r="I57" s="76">
        <f t="shared" si="15"/>
        <v>0</v>
      </c>
      <c r="J57" s="74">
        <f t="shared" si="15"/>
        <v>567.2230969999999</v>
      </c>
      <c r="K57" s="74">
        <f t="shared" si="15"/>
        <v>0</v>
      </c>
      <c r="L57" s="77">
        <f t="shared" si="15"/>
        <v>0</v>
      </c>
      <c r="M57" s="74">
        <f t="shared" si="15"/>
        <v>717.65048</v>
      </c>
      <c r="N57" s="74">
        <f t="shared" si="13"/>
        <v>5975.904545893333</v>
      </c>
      <c r="O57" s="74">
        <f>O58+O59</f>
        <v>-54.7328</v>
      </c>
      <c r="P57" s="74">
        <f t="shared" si="9"/>
        <v>5921.1717458933335</v>
      </c>
      <c r="Q57" s="57">
        <f>Q58+Q59</f>
        <v>0</v>
      </c>
      <c r="R57" s="60">
        <f>P57+Q57</f>
        <v>5921.1717458933335</v>
      </c>
      <c r="S57" s="74">
        <f t="shared" si="11"/>
        <v>0.8446749994141702</v>
      </c>
    </row>
    <row r="58" spans="2:19" ht="19.5" customHeight="1">
      <c r="B58" s="105"/>
      <c r="C58" s="114" t="s">
        <v>96</v>
      </c>
      <c r="D58" s="77">
        <v>947.78996079</v>
      </c>
      <c r="E58" s="108">
        <v>3504.547681373333</v>
      </c>
      <c r="F58" s="75">
        <v>0.37506254</v>
      </c>
      <c r="G58" s="75">
        <v>0.14756</v>
      </c>
      <c r="H58" s="75">
        <v>0.011699</v>
      </c>
      <c r="I58" s="75"/>
      <c r="J58" s="77">
        <v>567.072197</v>
      </c>
      <c r="K58" s="77">
        <v>0</v>
      </c>
      <c r="L58" s="74">
        <v>0</v>
      </c>
      <c r="M58" s="108">
        <v>717.65048</v>
      </c>
      <c r="N58" s="74">
        <f t="shared" si="13"/>
        <v>5737.594640703333</v>
      </c>
      <c r="O58" s="74">
        <v>-54.7328</v>
      </c>
      <c r="P58" s="74">
        <f t="shared" si="9"/>
        <v>5682.861840703334</v>
      </c>
      <c r="Q58" s="57"/>
      <c r="R58" s="60">
        <f t="shared" si="10"/>
        <v>5682.861840703334</v>
      </c>
      <c r="S58" s="74">
        <f t="shared" si="11"/>
        <v>0.8106792925397053</v>
      </c>
    </row>
    <row r="59" spans="2:19" ht="19.5" customHeight="1">
      <c r="B59" s="105"/>
      <c r="C59" s="114" t="s">
        <v>97</v>
      </c>
      <c r="D59" s="77">
        <v>159.23510025</v>
      </c>
      <c r="E59" s="108">
        <v>78.92390494</v>
      </c>
      <c r="F59" s="112"/>
      <c r="G59" s="112">
        <v>0</v>
      </c>
      <c r="H59" s="112"/>
      <c r="I59" s="112"/>
      <c r="J59" s="77">
        <v>0.1509</v>
      </c>
      <c r="K59" s="74"/>
      <c r="L59" s="74"/>
      <c r="M59" s="108"/>
      <c r="N59" s="74">
        <f t="shared" si="13"/>
        <v>238.30990519</v>
      </c>
      <c r="O59" s="57"/>
      <c r="P59" s="74">
        <f t="shared" si="9"/>
        <v>238.30990519</v>
      </c>
      <c r="Q59" s="57">
        <v>0</v>
      </c>
      <c r="R59" s="60">
        <f t="shared" si="10"/>
        <v>238.30990519</v>
      </c>
      <c r="S59" s="74">
        <f t="shared" si="11"/>
        <v>0.03399570687446505</v>
      </c>
    </row>
    <row r="60" spans="2:19" ht="23.25" customHeight="1">
      <c r="B60" s="105"/>
      <c r="C60" s="103" t="s">
        <v>77</v>
      </c>
      <c r="D60" s="104">
        <f>D61+D62</f>
        <v>1918.28133494</v>
      </c>
      <c r="E60" s="104">
        <f>E61+E62</f>
        <v>2951.9132460399996</v>
      </c>
      <c r="F60" s="104">
        <f>F61+F62</f>
        <v>0</v>
      </c>
      <c r="G60" s="104">
        <f>G61+G62</f>
        <v>0</v>
      </c>
      <c r="H60" s="104">
        <f>H61+H62</f>
        <v>0</v>
      </c>
      <c r="I60" s="112"/>
      <c r="J60" s="104">
        <f>J61+J62</f>
        <v>25.375208</v>
      </c>
      <c r="K60" s="74"/>
      <c r="L60" s="74">
        <f>L61+L62</f>
        <v>0</v>
      </c>
      <c r="M60" s="104">
        <f>M61+M62</f>
        <v>264.88362</v>
      </c>
      <c r="N60" s="74">
        <f t="shared" si="13"/>
        <v>5160.45340898</v>
      </c>
      <c r="O60" s="104">
        <f>O61+O62</f>
        <v>-47.94492</v>
      </c>
      <c r="P60" s="74">
        <f t="shared" si="9"/>
        <v>5112.50848898</v>
      </c>
      <c r="Q60" s="104">
        <f>Q61+Q62</f>
        <v>-5112.50848898</v>
      </c>
      <c r="R60" s="60">
        <f t="shared" si="10"/>
        <v>0</v>
      </c>
      <c r="S60" s="74">
        <f t="shared" si="11"/>
        <v>0</v>
      </c>
    </row>
    <row r="61" spans="2:19" ht="15.75">
      <c r="B61" s="105"/>
      <c r="C61" s="119" t="s">
        <v>98</v>
      </c>
      <c r="D61" s="120">
        <v>0</v>
      </c>
      <c r="E61" s="108">
        <v>0</v>
      </c>
      <c r="F61" s="112">
        <v>0</v>
      </c>
      <c r="G61" s="112">
        <v>0</v>
      </c>
      <c r="H61" s="112"/>
      <c r="I61" s="112">
        <v>0</v>
      </c>
      <c r="J61" s="108">
        <v>0</v>
      </c>
      <c r="K61" s="74"/>
      <c r="L61" s="74"/>
      <c r="M61" s="108"/>
      <c r="N61" s="121">
        <f t="shared" si="13"/>
        <v>0</v>
      </c>
      <c r="O61" s="57"/>
      <c r="P61" s="74">
        <f t="shared" si="9"/>
        <v>0</v>
      </c>
      <c r="Q61" s="57">
        <f>-P61</f>
        <v>0</v>
      </c>
      <c r="R61" s="60"/>
      <c r="S61" s="74">
        <f t="shared" si="11"/>
        <v>0</v>
      </c>
    </row>
    <row r="62" spans="2:19" ht="19.5" customHeight="1">
      <c r="B62" s="105"/>
      <c r="C62" s="119" t="s">
        <v>99</v>
      </c>
      <c r="D62" s="108">
        <v>1918.28133494</v>
      </c>
      <c r="E62" s="108">
        <v>2951.9132460399996</v>
      </c>
      <c r="F62" s="112">
        <v>0</v>
      </c>
      <c r="G62" s="112">
        <v>0</v>
      </c>
      <c r="H62" s="112"/>
      <c r="I62" s="112">
        <v>0</v>
      </c>
      <c r="J62" s="108">
        <v>25.375208</v>
      </c>
      <c r="K62" s="74"/>
      <c r="L62" s="74"/>
      <c r="M62" s="108">
        <v>264.88362</v>
      </c>
      <c r="N62" s="74">
        <f t="shared" si="13"/>
        <v>5160.45340898</v>
      </c>
      <c r="O62" s="63">
        <v>-47.94492</v>
      </c>
      <c r="P62" s="74">
        <f t="shared" si="9"/>
        <v>5112.50848898</v>
      </c>
      <c r="Q62" s="57">
        <f>-P62</f>
        <v>-5112.50848898</v>
      </c>
      <c r="R62" s="60">
        <f t="shared" si="10"/>
        <v>0</v>
      </c>
      <c r="S62" s="74">
        <f t="shared" si="11"/>
        <v>0</v>
      </c>
    </row>
    <row r="63" spans="2:19" ht="34.5" customHeight="1">
      <c r="B63" s="105"/>
      <c r="C63" s="122" t="s">
        <v>100</v>
      </c>
      <c r="D63" s="108">
        <v>-566.5385075</v>
      </c>
      <c r="E63" s="108">
        <v>-154.23735538</v>
      </c>
      <c r="F63" s="112">
        <v>-21.52427158</v>
      </c>
      <c r="G63" s="112">
        <v>-14.4782466</v>
      </c>
      <c r="H63" s="112">
        <v>-16.597</v>
      </c>
      <c r="I63" s="112"/>
      <c r="J63" s="112">
        <v>-8.513122</v>
      </c>
      <c r="K63" s="74"/>
      <c r="L63" s="108">
        <v>-0.101976</v>
      </c>
      <c r="M63" s="108"/>
      <c r="N63" s="74">
        <f t="shared" si="13"/>
        <v>-781.99047906</v>
      </c>
      <c r="O63" s="57"/>
      <c r="P63" s="74">
        <f t="shared" si="9"/>
        <v>-781.99047906</v>
      </c>
      <c r="Q63" s="57"/>
      <c r="R63" s="60">
        <f t="shared" si="10"/>
        <v>-781.99047906</v>
      </c>
      <c r="S63" s="74">
        <f t="shared" si="11"/>
        <v>-0.11155356334664765</v>
      </c>
    </row>
    <row r="64" spans="3:19" ht="12" customHeight="1">
      <c r="C64" s="122"/>
      <c r="D64" s="108"/>
      <c r="E64" s="108"/>
      <c r="F64" s="112"/>
      <c r="G64" s="112"/>
      <c r="H64" s="112"/>
      <c r="I64" s="112"/>
      <c r="J64" s="72"/>
      <c r="K64" s="74"/>
      <c r="L64" s="108"/>
      <c r="M64" s="108"/>
      <c r="N64" s="74"/>
      <c r="O64" s="57"/>
      <c r="P64" s="74"/>
      <c r="Q64" s="57"/>
      <c r="R64" s="60"/>
      <c r="S64" s="74"/>
    </row>
    <row r="65" spans="3:19" ht="34.5" customHeight="1" thickBot="1">
      <c r="C65" s="123" t="s">
        <v>101</v>
      </c>
      <c r="D65" s="124">
        <f aca="true" t="shared" si="16" ref="D65:M65">D17-D43</f>
        <v>-3161.8027432299714</v>
      </c>
      <c r="E65" s="124">
        <f t="shared" si="16"/>
        <v>1662.5920989200022</v>
      </c>
      <c r="F65" s="125">
        <f t="shared" si="16"/>
        <v>59.72558046998893</v>
      </c>
      <c r="G65" s="125">
        <f t="shared" si="16"/>
        <v>297.24312320399997</v>
      </c>
      <c r="H65" s="125">
        <f t="shared" si="16"/>
        <v>164.99046740000085</v>
      </c>
      <c r="I65" s="125">
        <f t="shared" si="16"/>
        <v>0</v>
      </c>
      <c r="J65" s="124">
        <f t="shared" si="16"/>
        <v>2401.6523870000037</v>
      </c>
      <c r="K65" s="124">
        <f t="shared" si="16"/>
        <v>26.857719999999972</v>
      </c>
      <c r="L65" s="124">
        <f t="shared" si="16"/>
        <v>-225.40308993999997</v>
      </c>
      <c r="M65" s="124">
        <f t="shared" si="16"/>
        <v>147.15072999999984</v>
      </c>
      <c r="N65" s="124">
        <f>SUM(D65:M65)</f>
        <v>1373.006273824024</v>
      </c>
      <c r="O65" s="126">
        <f>O17-O43</f>
        <v>0</v>
      </c>
      <c r="P65" s="124">
        <f>P17-P43</f>
        <v>1373.0062738239649</v>
      </c>
      <c r="Q65" s="124">
        <f>Q17-Q43</f>
        <v>5087.30544777</v>
      </c>
      <c r="R65" s="127">
        <f>R17-R43</f>
        <v>6460.3117215939565</v>
      </c>
      <c r="S65" s="128">
        <f>R65/$R$6*100</f>
        <v>0.9215851243357998</v>
      </c>
    </row>
    <row r="66" spans="3:19" ht="67.5" customHeight="1" hidden="1" thickTop="1">
      <c r="C66" s="129" t="s">
        <v>102</v>
      </c>
      <c r="D66" s="72"/>
      <c r="E66" s="72"/>
      <c r="F66" s="67">
        <f>F65-F80</f>
        <v>3.099580469985085</v>
      </c>
      <c r="G66" s="67">
        <f>G65-G80</f>
        <v>70.5011232039999</v>
      </c>
      <c r="H66" s="67">
        <f>H65-H80</f>
        <v>61.64646739999989</v>
      </c>
      <c r="I66" s="67"/>
      <c r="J66" s="72"/>
      <c r="K66" s="72"/>
      <c r="L66" s="72"/>
      <c r="M66" s="72">
        <f>M62+O62+M65+O65</f>
        <v>364.0894299999999</v>
      </c>
      <c r="N66" s="72"/>
      <c r="O66" s="130"/>
      <c r="P66" s="72"/>
      <c r="Q66" s="72"/>
      <c r="R66" s="49">
        <f>R65-6736.7</f>
        <v>-276.38827840604336</v>
      </c>
      <c r="S66" s="131"/>
    </row>
    <row r="67" spans="3:19" ht="26.25" customHeight="1" hidden="1">
      <c r="C67" s="129"/>
      <c r="D67" s="72">
        <f>D37/D52*100</f>
        <v>40.90877640335066</v>
      </c>
      <c r="E67" s="72">
        <f>E37/E52*100</f>
        <v>67.20228744692446</v>
      </c>
      <c r="F67" s="72">
        <f>F37/F52*100</f>
        <v>68.20889993469986</v>
      </c>
      <c r="G67" s="72">
        <f>G37/G52*100</f>
        <v>65.2212044930511</v>
      </c>
      <c r="H67" s="72">
        <f>H37/H52*100</f>
        <v>68.33442272268108</v>
      </c>
      <c r="I67" s="72"/>
      <c r="J67" s="72">
        <f>J37/J52*100</f>
        <v>80.23385007239392</v>
      </c>
      <c r="K67" s="72"/>
      <c r="L67" s="72"/>
      <c r="M67" s="72">
        <v>-413.643</v>
      </c>
      <c r="N67" s="72"/>
      <c r="O67" s="130"/>
      <c r="P67" s="72"/>
      <c r="Q67" s="72"/>
      <c r="R67" s="49"/>
      <c r="S67" s="131"/>
    </row>
    <row r="68" spans="3:19" ht="26.25" customHeight="1" hidden="1">
      <c r="C68" s="129"/>
      <c r="D68" s="72"/>
      <c r="E68" s="72"/>
      <c r="F68" s="67"/>
      <c r="G68" s="67"/>
      <c r="H68" s="67"/>
      <c r="I68" s="67"/>
      <c r="J68" s="72"/>
      <c r="K68" s="72"/>
      <c r="L68" s="72"/>
      <c r="M68" s="72">
        <f>SUM(M66:M67)</f>
        <v>-49.55357000000009</v>
      </c>
      <c r="N68" s="72"/>
      <c r="O68" s="130"/>
      <c r="P68" s="72"/>
      <c r="Q68" s="72"/>
      <c r="R68" s="49"/>
      <c r="S68" s="131"/>
    </row>
    <row r="69" spans="3:19" ht="26.25" customHeight="1" hidden="1">
      <c r="C69" s="129"/>
      <c r="D69" s="132">
        <f>D65-D80</f>
        <v>-2584.6737432299706</v>
      </c>
      <c r="E69" s="132"/>
      <c r="F69" s="133"/>
      <c r="G69" s="133">
        <f>G65-G80</f>
        <v>70.5011232039999</v>
      </c>
      <c r="H69" s="133">
        <f>H65-H80</f>
        <v>61.64646739999989</v>
      </c>
      <c r="I69" s="133"/>
      <c r="J69" s="132"/>
      <c r="K69" s="132"/>
      <c r="L69" s="132"/>
      <c r="M69" s="132"/>
      <c r="N69" s="132"/>
      <c r="O69" s="134"/>
      <c r="P69" s="132"/>
      <c r="Q69" s="132"/>
      <c r="R69" s="49">
        <v>-1046</v>
      </c>
      <c r="S69" s="135"/>
    </row>
    <row r="70" spans="3:19" s="136" customFormat="1" ht="27.75" customHeight="1" hidden="1">
      <c r="C70" s="137" t="s">
        <v>103</v>
      </c>
      <c r="D70" s="138"/>
      <c r="E70" s="138" t="s">
        <v>104</v>
      </c>
      <c r="F70" s="138"/>
      <c r="G70" s="138"/>
      <c r="H70" s="138"/>
      <c r="I70" s="138"/>
      <c r="J70" s="138"/>
      <c r="K70" s="138"/>
      <c r="L70" s="138"/>
      <c r="M70" s="139">
        <f>M62+O62+M65+O65</f>
        <v>364.0894299999999</v>
      </c>
      <c r="N70" s="138">
        <v>492.5</v>
      </c>
      <c r="O70" s="138"/>
      <c r="P70" s="138"/>
      <c r="Q70" s="138"/>
      <c r="R70" s="140">
        <f>R69+R65</f>
        <v>5414.3117215939565</v>
      </c>
      <c r="S70" s="141"/>
    </row>
    <row r="71" spans="3:19" ht="11.25" customHeight="1" hidden="1">
      <c r="C71" s="129"/>
      <c r="D71" s="132"/>
      <c r="E71" s="132"/>
      <c r="F71" s="133"/>
      <c r="G71" s="133"/>
      <c r="H71" s="133"/>
      <c r="I71" s="133"/>
      <c r="J71" s="132"/>
      <c r="K71" s="132"/>
      <c r="L71" s="132"/>
      <c r="M71" s="132"/>
      <c r="N71" s="132"/>
      <c r="O71" s="134"/>
      <c r="P71" s="132"/>
      <c r="Q71" s="132"/>
      <c r="R71" s="49"/>
      <c r="S71" s="135"/>
    </row>
    <row r="72" spans="3:19" ht="27.75" customHeight="1" hidden="1">
      <c r="C72" s="129"/>
      <c r="D72" s="132">
        <v>-4285.273991000004</v>
      </c>
      <c r="E72" s="132">
        <v>1674.069650999998</v>
      </c>
      <c r="F72" s="133">
        <v>486.05</v>
      </c>
      <c r="G72" s="133">
        <v>-9.816633000000081</v>
      </c>
      <c r="H72" s="133">
        <v>-726.8007583000003</v>
      </c>
      <c r="I72" s="133">
        <v>0</v>
      </c>
      <c r="J72" s="132">
        <v>766.1100380000003</v>
      </c>
      <c r="K72" s="132">
        <v>0</v>
      </c>
      <c r="L72" s="132">
        <v>94.15456300000001</v>
      </c>
      <c r="M72" s="132">
        <v>-6.356559999999945</v>
      </c>
      <c r="N72" s="132">
        <v>-2705.5956304000047</v>
      </c>
      <c r="O72" s="134">
        <v>-0.029000000001360604</v>
      </c>
      <c r="P72" s="132">
        <v>-2705.6246304000088</v>
      </c>
      <c r="Q72" s="132">
        <v>557.775723</v>
      </c>
      <c r="R72" s="49">
        <v>-2147.84890740001</v>
      </c>
      <c r="S72" s="135"/>
    </row>
    <row r="73" spans="3:19" ht="27.75" customHeight="1" hidden="1">
      <c r="C73" s="129"/>
      <c r="D73" s="132">
        <f>D65-D72</f>
        <v>1123.4712477700323</v>
      </c>
      <c r="E73" s="132">
        <f aca="true" t="shared" si="17" ref="E73:R73">E65-E72</f>
        <v>-11.477552079995803</v>
      </c>
      <c r="F73" s="132">
        <f t="shared" si="17"/>
        <v>-426.3244195300111</v>
      </c>
      <c r="G73" s="132">
        <f t="shared" si="17"/>
        <v>307.05975620400005</v>
      </c>
      <c r="H73" s="132">
        <f t="shared" si="17"/>
        <v>891.7912257000012</v>
      </c>
      <c r="I73" s="132">
        <f t="shared" si="17"/>
        <v>0</v>
      </c>
      <c r="J73" s="132">
        <f t="shared" si="17"/>
        <v>1635.5423490000035</v>
      </c>
      <c r="K73" s="132">
        <f t="shared" si="17"/>
        <v>26.857719999999972</v>
      </c>
      <c r="L73" s="132">
        <f t="shared" si="17"/>
        <v>-319.55765293999997</v>
      </c>
      <c r="M73" s="132">
        <f t="shared" si="17"/>
        <v>153.50728999999978</v>
      </c>
      <c r="N73" s="132">
        <f t="shared" si="17"/>
        <v>4078.6019042240287</v>
      </c>
      <c r="O73" s="132">
        <f t="shared" si="17"/>
        <v>0.029000000001360604</v>
      </c>
      <c r="P73" s="132">
        <f t="shared" si="17"/>
        <v>4078.6309042239736</v>
      </c>
      <c r="Q73" s="132">
        <f t="shared" si="17"/>
        <v>4529.52972477</v>
      </c>
      <c r="R73" s="49">
        <f t="shared" si="17"/>
        <v>8608.160628993966</v>
      </c>
      <c r="S73" s="135"/>
    </row>
    <row r="74" spans="3:19" ht="27.75" customHeight="1" hidden="1">
      <c r="C74" s="129"/>
      <c r="D74" s="132"/>
      <c r="E74" s="132"/>
      <c r="F74" s="132">
        <f>F75+G75+H75+I75</f>
        <v>52456.062</v>
      </c>
      <c r="G74" s="132">
        <f>F17+G17+H17</f>
        <v>52654.75706553999</v>
      </c>
      <c r="H74" s="132">
        <f>G74-F74</f>
        <v>198.69506553999236</v>
      </c>
      <c r="I74" s="132"/>
      <c r="J74" s="132"/>
      <c r="K74" s="132"/>
      <c r="L74" s="132"/>
      <c r="M74" s="132"/>
      <c r="N74" s="132"/>
      <c r="O74" s="132"/>
      <c r="P74" s="132"/>
      <c r="Q74" s="132"/>
      <c r="R74" s="49"/>
      <c r="S74" s="135"/>
    </row>
    <row r="75" spans="3:19" ht="24.75" customHeight="1" hidden="1">
      <c r="C75" s="142" t="s">
        <v>105</v>
      </c>
      <c r="D75" s="143">
        <v>73151.598</v>
      </c>
      <c r="E75" s="138">
        <v>14426.39</v>
      </c>
      <c r="F75" s="143">
        <v>36477.978</v>
      </c>
      <c r="G75" s="143">
        <v>1003.488</v>
      </c>
      <c r="H75" s="143">
        <v>14376.206</v>
      </c>
      <c r="I75" s="143">
        <v>598.39</v>
      </c>
      <c r="J75" s="138">
        <v>12029.4</v>
      </c>
      <c r="K75" s="138"/>
      <c r="L75" s="138">
        <v>466.085</v>
      </c>
      <c r="M75" s="132"/>
      <c r="N75" s="132"/>
      <c r="O75" s="134"/>
      <c r="P75" s="132"/>
      <c r="Q75" s="132"/>
      <c r="R75" s="49">
        <v>1405.6</v>
      </c>
      <c r="S75" s="135"/>
    </row>
    <row r="76" spans="3:19" ht="24.75" customHeight="1" hidden="1">
      <c r="C76" s="142" t="s">
        <v>106</v>
      </c>
      <c r="D76" s="138"/>
      <c r="E76" s="138"/>
      <c r="F76" s="143"/>
      <c r="G76" s="143"/>
      <c r="H76" s="143"/>
      <c r="I76" s="143"/>
      <c r="J76" s="138">
        <v>870.363</v>
      </c>
      <c r="K76" s="138"/>
      <c r="L76" s="138"/>
      <c r="M76" s="132"/>
      <c r="N76" s="132"/>
      <c r="O76" s="134"/>
      <c r="P76" s="132"/>
      <c r="Q76" s="132"/>
      <c r="R76" s="49"/>
      <c r="S76" s="135"/>
    </row>
    <row r="77" spans="3:19" ht="24.75" customHeight="1" hidden="1">
      <c r="C77" s="142"/>
      <c r="D77" s="138"/>
      <c r="E77" s="138"/>
      <c r="F77" s="143"/>
      <c r="G77" s="143"/>
      <c r="H77" s="143"/>
      <c r="I77" s="143"/>
      <c r="J77" s="138"/>
      <c r="K77" s="138"/>
      <c r="L77" s="138"/>
      <c r="M77" s="132"/>
      <c r="N77" s="132"/>
      <c r="O77" s="134"/>
      <c r="P77" s="132"/>
      <c r="Q77" s="132"/>
      <c r="R77" s="49"/>
      <c r="S77" s="135"/>
    </row>
    <row r="78" spans="3:19" ht="24.75" customHeight="1" hidden="1">
      <c r="C78" s="142" t="s">
        <v>107</v>
      </c>
      <c r="D78" s="143">
        <v>73728.727</v>
      </c>
      <c r="E78" s="138">
        <v>10420.85</v>
      </c>
      <c r="F78" s="143">
        <v>36421.352</v>
      </c>
      <c r="G78" s="143">
        <v>776.746</v>
      </c>
      <c r="H78" s="143">
        <v>14272.862</v>
      </c>
      <c r="I78" s="143"/>
      <c r="J78" s="138">
        <f>467.366+765.374+238.562</f>
        <v>1471.3020000000001</v>
      </c>
      <c r="K78" s="138"/>
      <c r="L78" s="138">
        <v>738.089</v>
      </c>
      <c r="M78" s="132"/>
      <c r="N78" s="132"/>
      <c r="O78" s="132"/>
      <c r="P78" s="132"/>
      <c r="Q78" s="132"/>
      <c r="R78" s="49">
        <f>R65+R75</f>
        <v>7865.911721593957</v>
      </c>
      <c r="S78" s="135"/>
    </row>
    <row r="79" spans="3:19" ht="12" customHeight="1" hidden="1">
      <c r="C79" s="144"/>
      <c r="D79" s="138"/>
      <c r="E79" s="138"/>
      <c r="F79" s="143"/>
      <c r="G79" s="143"/>
      <c r="H79" s="143"/>
      <c r="I79" s="143"/>
      <c r="J79" s="138"/>
      <c r="K79" s="138"/>
      <c r="L79" s="138" t="s">
        <v>108</v>
      </c>
      <c r="M79" s="132"/>
      <c r="N79" s="132"/>
      <c r="O79" s="134"/>
      <c r="P79" s="132"/>
      <c r="Q79" s="132"/>
      <c r="R79" s="49"/>
      <c r="S79" s="135"/>
    </row>
    <row r="80" spans="3:19" s="136" customFormat="1" ht="15" customHeight="1" hidden="1" thickBot="1">
      <c r="C80" s="145" t="s">
        <v>101</v>
      </c>
      <c r="D80" s="138">
        <f>D75-D78</f>
        <v>-577.1290000000008</v>
      </c>
      <c r="E80" s="138">
        <f>E75-E78</f>
        <v>4005.539999999999</v>
      </c>
      <c r="F80" s="143">
        <f>F75-F78</f>
        <v>56.62600000000384</v>
      </c>
      <c r="G80" s="143">
        <f>G75-G78</f>
        <v>226.74200000000008</v>
      </c>
      <c r="H80" s="143">
        <f>H75-H78</f>
        <v>103.34400000000096</v>
      </c>
      <c r="I80" s="143">
        <v>456</v>
      </c>
      <c r="J80" s="138">
        <f>J75-J78</f>
        <v>10558.098</v>
      </c>
      <c r="K80" s="138">
        <f>K75-K78</f>
        <v>0</v>
      </c>
      <c r="L80" s="138">
        <f>L75-L78</f>
        <v>-272.0040000000001</v>
      </c>
      <c r="M80" s="138"/>
      <c r="N80" s="138"/>
      <c r="O80" s="146"/>
      <c r="P80" s="138"/>
      <c r="Q80" s="138"/>
      <c r="R80" s="140"/>
      <c r="S80" s="147"/>
    </row>
    <row r="81" spans="3:19" s="136" customFormat="1" ht="15" customHeight="1" hidden="1" thickTop="1">
      <c r="C81" s="142" t="s">
        <v>109</v>
      </c>
      <c r="D81" s="138">
        <f>D75-D76-D77-D78</f>
        <v>-577.1290000000008</v>
      </c>
      <c r="E81" s="138"/>
      <c r="F81" s="143"/>
      <c r="G81" s="143"/>
      <c r="H81" s="143"/>
      <c r="I81" s="143"/>
      <c r="J81" s="138">
        <f>509.888+178</f>
        <v>687.8879999999999</v>
      </c>
      <c r="K81" s="138"/>
      <c r="L81" s="138"/>
      <c r="M81" s="138"/>
      <c r="N81" s="138"/>
      <c r="O81" s="146"/>
      <c r="P81" s="138"/>
      <c r="Q81" s="138"/>
      <c r="R81" s="140"/>
      <c r="S81" s="147"/>
    </row>
    <row r="82" spans="3:19" s="136" customFormat="1" ht="15" customHeight="1" hidden="1">
      <c r="C82" s="142"/>
      <c r="D82" s="138"/>
      <c r="E82" s="138"/>
      <c r="F82" s="143" t="e">
        <f>#REF!-F78</f>
        <v>#REF!</v>
      </c>
      <c r="G82" s="143" t="e">
        <f>#REF!-G78</f>
        <v>#REF!</v>
      </c>
      <c r="H82" s="143" t="e">
        <f>#REF!-H78</f>
        <v>#REF!</v>
      </c>
      <c r="I82" s="143"/>
      <c r="J82" s="138">
        <f>J80-J81</f>
        <v>9870.21</v>
      </c>
      <c r="K82" s="138"/>
      <c r="L82" s="138"/>
      <c r="M82" s="138">
        <f>M65+M62+O62+O65</f>
        <v>364.0894299999998</v>
      </c>
      <c r="N82" s="138"/>
      <c r="O82" s="146"/>
      <c r="P82" s="138"/>
      <c r="Q82" s="138"/>
      <c r="R82" s="140"/>
      <c r="S82" s="147"/>
    </row>
    <row r="83" spans="3:19" s="136" customFormat="1" ht="15" customHeight="1" hidden="1">
      <c r="C83" s="142"/>
      <c r="D83" s="138"/>
      <c r="E83" s="138"/>
      <c r="F83" s="143"/>
      <c r="G83" s="143"/>
      <c r="H83" s="143"/>
      <c r="I83" s="143"/>
      <c r="J83" s="138"/>
      <c r="K83" s="138"/>
      <c r="L83" s="138"/>
      <c r="M83" s="138"/>
      <c r="N83" s="138"/>
      <c r="O83" s="146"/>
      <c r="P83" s="138"/>
      <c r="Q83" s="138"/>
      <c r="R83" s="140"/>
      <c r="S83" s="147"/>
    </row>
    <row r="84" spans="3:19" s="136" customFormat="1" ht="15" customHeight="1" hidden="1">
      <c r="C84" s="142"/>
      <c r="D84" s="138"/>
      <c r="E84" s="138"/>
      <c r="F84" s="143"/>
      <c r="G84" s="143"/>
      <c r="H84" s="143"/>
      <c r="I84" s="143"/>
      <c r="J84" s="138"/>
      <c r="K84" s="138"/>
      <c r="L84" s="138"/>
      <c r="M84" s="138"/>
      <c r="N84" s="138"/>
      <c r="O84" s="146"/>
      <c r="P84" s="138"/>
      <c r="Q84" s="138"/>
      <c r="R84" s="140"/>
      <c r="S84" s="147"/>
    </row>
    <row r="85" spans="3:19" ht="21" customHeight="1" hidden="1">
      <c r="C85" s="1"/>
      <c r="D85" s="132"/>
      <c r="E85" s="132"/>
      <c r="F85" s="133"/>
      <c r="G85" s="133"/>
      <c r="H85" s="133"/>
      <c r="I85" s="133"/>
      <c r="J85" s="132"/>
      <c r="K85" s="132"/>
      <c r="L85" s="132"/>
      <c r="M85" s="132"/>
      <c r="N85" s="132"/>
      <c r="O85" s="134"/>
      <c r="P85" s="132"/>
      <c r="Q85" s="132"/>
      <c r="R85" s="49"/>
      <c r="S85" s="135"/>
    </row>
    <row r="86" spans="3:19" ht="21" customHeight="1" hidden="1">
      <c r="C86" s="1"/>
      <c r="D86" s="132"/>
      <c r="E86" s="132"/>
      <c r="F86" s="133"/>
      <c r="G86" s="133"/>
      <c r="H86" s="133"/>
      <c r="I86" s="133"/>
      <c r="J86" s="132"/>
      <c r="K86" s="132"/>
      <c r="L86" s="132"/>
      <c r="M86" s="132"/>
      <c r="N86" s="132"/>
      <c r="O86" s="134"/>
      <c r="P86" s="132"/>
      <c r="Q86" s="132"/>
      <c r="R86" s="49"/>
      <c r="S86" s="135"/>
    </row>
    <row r="87" spans="3:19" ht="21" customHeight="1" hidden="1">
      <c r="C87" s="1"/>
      <c r="D87" s="132"/>
      <c r="E87" s="132"/>
      <c r="F87" s="133"/>
      <c r="G87" s="133"/>
      <c r="H87" s="133"/>
      <c r="I87" s="133"/>
      <c r="J87" s="132"/>
      <c r="K87" s="132"/>
      <c r="L87" s="132"/>
      <c r="M87" s="132"/>
      <c r="N87" s="132"/>
      <c r="O87" s="134"/>
      <c r="P87" s="132"/>
      <c r="Q87" s="132"/>
      <c r="R87" s="49"/>
      <c r="S87" s="135"/>
    </row>
    <row r="88" spans="3:19" ht="21" customHeight="1" hidden="1">
      <c r="C88" s="99"/>
      <c r="D88" s="132"/>
      <c r="E88" s="132"/>
      <c r="F88" s="133"/>
      <c r="G88" s="133"/>
      <c r="H88" s="133"/>
      <c r="I88" s="133"/>
      <c r="J88" s="132"/>
      <c r="K88" s="132"/>
      <c r="L88" s="132"/>
      <c r="M88" s="132"/>
      <c r="N88" s="132"/>
      <c r="O88" s="134"/>
      <c r="P88" s="132"/>
      <c r="Q88" s="132"/>
      <c r="R88" s="49"/>
      <c r="S88" s="135"/>
    </row>
    <row r="89" spans="3:19" ht="12" customHeight="1" hidden="1">
      <c r="C89" s="129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49"/>
      <c r="S89" s="135"/>
    </row>
    <row r="90" spans="3:19" ht="30" customHeight="1" hidden="1">
      <c r="C90" s="129"/>
      <c r="D90" s="132"/>
      <c r="E90" s="132"/>
      <c r="F90" s="133"/>
      <c r="G90" s="133"/>
      <c r="H90" s="133"/>
      <c r="I90" s="133"/>
      <c r="J90" s="132"/>
      <c r="K90" s="132"/>
      <c r="L90" s="132"/>
      <c r="M90" s="132"/>
      <c r="N90" s="132"/>
      <c r="O90" s="132"/>
      <c r="P90" s="132"/>
      <c r="Q90" s="132"/>
      <c r="R90" s="49"/>
      <c r="S90" s="132"/>
    </row>
    <row r="91" spans="3:19" ht="12" customHeight="1" hidden="1">
      <c r="C91" s="129"/>
      <c r="D91" s="132"/>
      <c r="E91" s="132"/>
      <c r="F91" s="133"/>
      <c r="G91" s="133"/>
      <c r="H91" s="133"/>
      <c r="I91" s="133"/>
      <c r="J91" s="132"/>
      <c r="K91" s="132"/>
      <c r="L91" s="132"/>
      <c r="M91" s="132"/>
      <c r="N91" s="132"/>
      <c r="O91" s="134"/>
      <c r="P91" s="132"/>
      <c r="Q91" s="132"/>
      <c r="R91" s="49"/>
      <c r="S91" s="135"/>
    </row>
    <row r="92" spans="3:19" ht="15.75" customHeight="1" hidden="1">
      <c r="C92" s="148">
        <v>5371592447</v>
      </c>
      <c r="D92" s="132"/>
      <c r="E92" s="132"/>
      <c r="F92" s="149"/>
      <c r="G92" s="133"/>
      <c r="H92" s="133"/>
      <c r="I92" s="133"/>
      <c r="J92" s="132"/>
      <c r="K92" s="132"/>
      <c r="L92" s="132"/>
      <c r="M92" s="132"/>
      <c r="N92" s="132"/>
      <c r="O92" s="134"/>
      <c r="P92" s="132"/>
      <c r="Q92" s="132"/>
      <c r="R92" s="49"/>
      <c r="S92" s="150"/>
    </row>
    <row r="93" spans="3:19" ht="16.5" customHeight="1" hidden="1">
      <c r="C93" s="151">
        <v>2021772796</v>
      </c>
      <c r="D93" s="132"/>
      <c r="E93" s="132"/>
      <c r="F93" s="133"/>
      <c r="G93" s="133"/>
      <c r="H93" s="133"/>
      <c r="I93" s="133"/>
      <c r="J93" s="132"/>
      <c r="K93" s="132"/>
      <c r="L93" s="132"/>
      <c r="M93" s="132"/>
      <c r="N93" s="132"/>
      <c r="O93" s="134"/>
      <c r="P93" s="132"/>
      <c r="Q93" s="132"/>
      <c r="R93" s="49"/>
      <c r="S93" s="135"/>
    </row>
    <row r="94" spans="3:19" ht="16.5" customHeight="1" hidden="1">
      <c r="C94" s="151">
        <v>3208889952</v>
      </c>
      <c r="D94" s="132"/>
      <c r="E94" s="132"/>
      <c r="F94" s="133"/>
      <c r="G94" s="133"/>
      <c r="H94" s="133"/>
      <c r="I94" s="133"/>
      <c r="J94" s="132"/>
      <c r="K94" s="132"/>
      <c r="L94" s="132"/>
      <c r="M94" s="132"/>
      <c r="N94" s="132"/>
      <c r="O94" s="134"/>
      <c r="P94" s="132"/>
      <c r="Q94" s="132"/>
      <c r="R94" s="49"/>
      <c r="S94" s="135"/>
    </row>
    <row r="95" spans="3:19" ht="22.5" customHeight="1" hidden="1">
      <c r="C95" s="151">
        <f>C92-C93-C94</f>
        <v>140929699</v>
      </c>
      <c r="D95" s="132"/>
      <c r="E95" s="132"/>
      <c r="F95" s="133"/>
      <c r="G95" s="133"/>
      <c r="H95" s="133"/>
      <c r="I95" s="133"/>
      <c r="J95" s="132"/>
      <c r="K95" s="132"/>
      <c r="L95" s="132"/>
      <c r="M95" s="132"/>
      <c r="N95" s="132"/>
      <c r="O95" s="134"/>
      <c r="P95" s="132"/>
      <c r="Q95" s="132"/>
      <c r="R95" s="49"/>
      <c r="S95" s="135"/>
    </row>
    <row r="96" spans="3:19" ht="10.5" customHeight="1" hidden="1">
      <c r="C96" s="151">
        <f>-1522726-1654421</f>
        <v>-3177147</v>
      </c>
      <c r="D96" s="152"/>
      <c r="E96" s="152"/>
      <c r="F96" s="133"/>
      <c r="G96" s="133"/>
      <c r="H96" s="133"/>
      <c r="I96" s="133"/>
      <c r="J96" s="132"/>
      <c r="K96" s="132"/>
      <c r="L96" s="132"/>
      <c r="M96" s="132"/>
      <c r="N96" s="132"/>
      <c r="O96" s="134"/>
      <c r="P96" s="132"/>
      <c r="Q96" s="132"/>
      <c r="R96" s="49"/>
      <c r="S96" s="135"/>
    </row>
    <row r="97" spans="3:19" ht="27" customHeight="1" hidden="1">
      <c r="C97" s="151">
        <f>SUM(C95:C96)</f>
        <v>137752552</v>
      </c>
      <c r="D97" s="132"/>
      <c r="E97" s="132"/>
      <c r="F97" s="133"/>
      <c r="G97" s="133"/>
      <c r="H97" s="133"/>
      <c r="I97" s="133"/>
      <c r="J97" s="132"/>
      <c r="K97" s="132"/>
      <c r="L97" s="132"/>
      <c r="M97" s="132"/>
      <c r="N97" s="132"/>
      <c r="O97" s="134"/>
      <c r="P97" s="132"/>
      <c r="Q97" s="132"/>
      <c r="R97" s="78"/>
      <c r="S97" s="135"/>
    </row>
    <row r="98" spans="3:19" ht="27" customHeight="1" hidden="1">
      <c r="C98" s="151"/>
      <c r="D98" s="153"/>
      <c r="E98" s="132"/>
      <c r="F98" s="133"/>
      <c r="G98" s="133"/>
      <c r="H98" s="133"/>
      <c r="I98" s="133"/>
      <c r="J98" s="132"/>
      <c r="K98" s="132"/>
      <c r="L98" s="132"/>
      <c r="M98" s="132"/>
      <c r="N98" s="132"/>
      <c r="O98" s="134"/>
      <c r="P98" s="132"/>
      <c r="Q98" s="132"/>
      <c r="R98" s="78"/>
      <c r="S98" s="135"/>
    </row>
    <row r="99" spans="3:19" ht="27" customHeight="1" hidden="1">
      <c r="C99" s="151"/>
      <c r="D99" s="132"/>
      <c r="E99" s="132"/>
      <c r="F99" s="133"/>
      <c r="G99" s="133"/>
      <c r="H99" s="133"/>
      <c r="I99" s="133"/>
      <c r="J99" s="132"/>
      <c r="K99" s="132"/>
      <c r="L99" s="132"/>
      <c r="M99" s="132"/>
      <c r="N99" s="132"/>
      <c r="O99" s="134"/>
      <c r="P99" s="132"/>
      <c r="Q99" s="132"/>
      <c r="R99" s="78"/>
      <c r="S99" s="135"/>
    </row>
    <row r="100" spans="3:19" ht="66" customHeight="1" hidden="1" thickBot="1">
      <c r="C100" s="151"/>
      <c r="D100" s="132"/>
      <c r="E100" s="132"/>
      <c r="F100" s="133"/>
      <c r="G100" s="133"/>
      <c r="H100" s="133"/>
      <c r="I100" s="133"/>
      <c r="J100" s="132"/>
      <c r="K100" s="132"/>
      <c r="L100" s="132"/>
      <c r="M100" s="132"/>
      <c r="N100" s="132"/>
      <c r="O100" s="134"/>
      <c r="P100" s="132"/>
      <c r="Q100" s="132"/>
      <c r="R100" s="78"/>
      <c r="S100" s="135"/>
    </row>
    <row r="101" spans="3:19" ht="30.75" customHeight="1" hidden="1" thickTop="1">
      <c r="C101" s="174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</row>
    <row r="102" spans="3:19" ht="23.25" customHeight="1" hidden="1" thickBot="1">
      <c r="C102" s="151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5"/>
      <c r="O102" s="155"/>
      <c r="P102" s="155"/>
      <c r="Q102" s="155"/>
      <c r="R102" s="155"/>
      <c r="S102" s="155"/>
    </row>
    <row r="103" spans="3:19" ht="24.75" customHeight="1" hidden="1" outlineLevel="1" thickBot="1" thickTop="1">
      <c r="C103" s="129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32"/>
      <c r="O103" s="132"/>
      <c r="P103" s="132"/>
      <c r="Q103" s="132"/>
      <c r="R103" s="49"/>
      <c r="S103" s="156"/>
    </row>
    <row r="104" spans="3:19" ht="18.75" customHeight="1" hidden="1" outlineLevel="1" thickBot="1" thickTop="1">
      <c r="C104" s="129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32"/>
      <c r="O104" s="132"/>
      <c r="P104" s="132"/>
      <c r="Q104" s="132"/>
      <c r="R104" s="49"/>
      <c r="S104" s="150"/>
    </row>
    <row r="105" spans="3:19" ht="18.75" customHeight="1" hidden="1" outlineLevel="1" thickTop="1">
      <c r="C105" s="129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32"/>
      <c r="O105" s="132"/>
      <c r="P105" s="132"/>
      <c r="Q105" s="132"/>
      <c r="R105" s="49"/>
      <c r="S105" s="150"/>
    </row>
    <row r="106" spans="3:19" ht="18.75" customHeight="1" hidden="1" outlineLevel="1">
      <c r="C106" s="129"/>
      <c r="D106" s="157"/>
      <c r="E106" s="132"/>
      <c r="F106" s="133"/>
      <c r="G106" s="157"/>
      <c r="H106" s="157"/>
      <c r="I106" s="133"/>
      <c r="J106" s="132"/>
      <c r="K106" s="132"/>
      <c r="L106" s="132"/>
      <c r="M106" s="132"/>
      <c r="N106" s="132"/>
      <c r="O106" s="132"/>
      <c r="P106" s="132"/>
      <c r="Q106" s="132"/>
      <c r="R106" s="49"/>
      <c r="S106" s="150"/>
    </row>
    <row r="107" spans="3:19" ht="18.75" customHeight="1" hidden="1" outlineLevel="1">
      <c r="C107" s="129"/>
      <c r="D107" s="157"/>
      <c r="E107" s="132"/>
      <c r="F107" s="133"/>
      <c r="G107" s="157"/>
      <c r="H107" s="157"/>
      <c r="I107" s="133"/>
      <c r="J107" s="132"/>
      <c r="K107" s="132"/>
      <c r="L107" s="132"/>
      <c r="M107" s="132"/>
      <c r="N107" s="132"/>
      <c r="O107" s="132"/>
      <c r="P107" s="132"/>
      <c r="Q107" s="132"/>
      <c r="R107" s="49"/>
      <c r="S107" s="150"/>
    </row>
    <row r="108" spans="3:19" ht="22.5" customHeight="1" hidden="1" outlineLevel="1">
      <c r="C108" s="129"/>
      <c r="D108" s="157"/>
      <c r="E108" s="132"/>
      <c r="F108" s="133"/>
      <c r="G108" s="157"/>
      <c r="H108" s="157"/>
      <c r="I108" s="133"/>
      <c r="J108" s="132"/>
      <c r="K108" s="132"/>
      <c r="L108" s="132"/>
      <c r="M108" s="132"/>
      <c r="N108" s="132"/>
      <c r="O108" s="132"/>
      <c r="P108" s="132"/>
      <c r="Q108" s="132"/>
      <c r="R108" s="49"/>
      <c r="S108" s="150"/>
    </row>
    <row r="109" spans="3:19" ht="15.75" customHeight="1" hidden="1">
      <c r="C109" s="158"/>
      <c r="D109" s="157"/>
      <c r="E109" s="132"/>
      <c r="F109" s="133"/>
      <c r="G109" s="157"/>
      <c r="H109" s="157"/>
      <c r="I109" s="133"/>
      <c r="J109" s="132"/>
      <c r="K109" s="132"/>
      <c r="L109" s="132"/>
      <c r="M109" s="159"/>
      <c r="N109" s="132"/>
      <c r="O109" s="132"/>
      <c r="P109" s="132"/>
      <c r="Q109" s="132"/>
      <c r="R109" s="49"/>
      <c r="S109" s="135"/>
    </row>
    <row r="110" spans="3:19" ht="15.75" customHeight="1" hidden="1">
      <c r="C110" s="160"/>
      <c r="D110" s="157"/>
      <c r="E110" s="157"/>
      <c r="F110" s="157"/>
      <c r="G110" s="157"/>
      <c r="H110" s="157"/>
      <c r="I110" s="157"/>
      <c r="J110" s="157"/>
      <c r="K110" s="157"/>
      <c r="L110" s="157"/>
      <c r="M110" s="159"/>
      <c r="N110" s="132"/>
      <c r="O110" s="132"/>
      <c r="P110" s="132"/>
      <c r="Q110" s="132"/>
      <c r="R110" s="49"/>
      <c r="S110" s="135"/>
    </row>
    <row r="111" spans="3:19" ht="15.75" customHeight="1" hidden="1">
      <c r="C111" s="160"/>
      <c r="D111" s="132"/>
      <c r="E111" s="132"/>
      <c r="F111" s="133"/>
      <c r="G111" s="133"/>
      <c r="H111" s="133"/>
      <c r="I111" s="133"/>
      <c r="J111" s="132"/>
      <c r="K111" s="132"/>
      <c r="L111" s="132"/>
      <c r="M111" s="159"/>
      <c r="N111" s="132"/>
      <c r="O111" s="132"/>
      <c r="P111" s="132"/>
      <c r="Q111" s="132"/>
      <c r="R111" s="49"/>
      <c r="S111" s="135"/>
    </row>
    <row r="112" spans="3:19" ht="21.75" customHeight="1" hidden="1">
      <c r="C112" s="129"/>
      <c r="D112" s="132"/>
      <c r="E112" s="132"/>
      <c r="F112" s="133"/>
      <c r="G112" s="133"/>
      <c r="H112" s="133"/>
      <c r="I112" s="133"/>
      <c r="J112" s="132"/>
      <c r="K112" s="132"/>
      <c r="L112" s="132"/>
      <c r="M112" s="132"/>
      <c r="N112" s="132"/>
      <c r="O112" s="132"/>
      <c r="P112" s="132"/>
      <c r="Q112" s="132"/>
      <c r="R112" s="49"/>
      <c r="S112" s="135"/>
    </row>
    <row r="113" spans="3:19" ht="21.75" customHeight="1" hidden="1">
      <c r="C113" s="129"/>
      <c r="D113" s="132"/>
      <c r="E113" s="132"/>
      <c r="F113" s="133"/>
      <c r="G113" s="133"/>
      <c r="H113" s="133"/>
      <c r="I113" s="133"/>
      <c r="J113" s="132"/>
      <c r="K113" s="132"/>
      <c r="L113" s="132"/>
      <c r="M113" s="132"/>
      <c r="N113" s="132"/>
      <c r="O113" s="132"/>
      <c r="P113" s="132"/>
      <c r="Q113" s="132"/>
      <c r="R113" s="49"/>
      <c r="S113" s="135"/>
    </row>
    <row r="114" spans="3:19" ht="24.75" customHeight="1" hidden="1">
      <c r="C114" s="129"/>
      <c r="D114" s="72">
        <v>45.55589288787248</v>
      </c>
      <c r="E114" s="72">
        <v>67.31887491504786</v>
      </c>
      <c r="F114" s="72">
        <v>68.44417827264006</v>
      </c>
      <c r="G114" s="72">
        <v>64.9075985750822</v>
      </c>
      <c r="H114" s="72">
        <v>68.33442272268108</v>
      </c>
      <c r="I114" s="72"/>
      <c r="J114" s="72">
        <v>80.74617030297726</v>
      </c>
      <c r="K114" s="72">
        <f>K65+'[86]UAT august 2015'!E135</f>
        <v>29.15712699999997</v>
      </c>
      <c r="L114" s="132"/>
      <c r="M114" s="72">
        <f>M65+M62+O62+O65</f>
        <v>364.0894299999998</v>
      </c>
      <c r="N114" s="132"/>
      <c r="O114" s="132"/>
      <c r="P114" s="132"/>
      <c r="Q114" s="132"/>
      <c r="R114" s="49"/>
      <c r="S114" s="135"/>
    </row>
    <row r="115" spans="4:19" ht="19.5" customHeight="1" hidden="1">
      <c r="D115" s="2">
        <f>D52*D114/100</f>
        <v>2480.8381140288698</v>
      </c>
      <c r="E115" s="2">
        <f aca="true" t="shared" si="18" ref="E115:J115">E52*E114/100</f>
        <v>2699.7248976500327</v>
      </c>
      <c r="F115" s="2">
        <f t="shared" si="18"/>
        <v>3.940038025629901</v>
      </c>
      <c r="G115" s="2">
        <f>G52*G114/100</f>
        <v>62.787813293192414</v>
      </c>
      <c r="H115" s="2">
        <f t="shared" si="18"/>
        <v>0.023</v>
      </c>
      <c r="I115" s="2">
        <f t="shared" si="18"/>
        <v>0</v>
      </c>
      <c r="J115" s="2">
        <f t="shared" si="18"/>
        <v>922.7927072167696</v>
      </c>
      <c r="K115" s="2">
        <v>21.891610000000004</v>
      </c>
      <c r="L115" s="161"/>
      <c r="M115" s="161"/>
      <c r="N115" s="162"/>
      <c r="O115" s="161"/>
      <c r="P115" s="162"/>
      <c r="Q115" s="161"/>
      <c r="R115" s="7">
        <f>R65+R114</f>
        <v>6460.3117215939565</v>
      </c>
      <c r="S115" s="163"/>
    </row>
    <row r="116" spans="4:19" ht="19.5" customHeight="1" hidden="1">
      <c r="D116" s="2">
        <f aca="true" t="shared" si="19" ref="D116:J116">D115-D37</f>
        <v>253.06810961886958</v>
      </c>
      <c r="E116" s="2">
        <f t="shared" si="19"/>
        <v>4.675569680032822</v>
      </c>
      <c r="F116" s="2">
        <f t="shared" si="19"/>
        <v>0.013543965629900345</v>
      </c>
      <c r="G116" s="2">
        <f t="shared" si="19"/>
        <v>-0.30336401680759195</v>
      </c>
      <c r="H116" s="2">
        <f t="shared" si="19"/>
        <v>0</v>
      </c>
      <c r="I116" s="2">
        <f t="shared" si="19"/>
        <v>0</v>
      </c>
      <c r="J116" s="2">
        <f t="shared" si="19"/>
        <v>5.854957216769549</v>
      </c>
      <c r="K116" s="2">
        <f>K114-K115</f>
        <v>7.265516999999967</v>
      </c>
      <c r="L116" s="161"/>
      <c r="M116" s="161"/>
      <c r="N116" s="162"/>
      <c r="O116" s="161"/>
      <c r="P116" s="162"/>
      <c r="Q116" s="161"/>
      <c r="S116" s="163"/>
    </row>
    <row r="117" spans="4:19" ht="19.5" customHeight="1" hidden="1">
      <c r="D117" s="161"/>
      <c r="E117" s="164"/>
      <c r="F117" s="18"/>
      <c r="G117" s="18"/>
      <c r="H117" s="18"/>
      <c r="I117" s="18"/>
      <c r="J117" s="161"/>
      <c r="K117" s="161"/>
      <c r="L117" s="161"/>
      <c r="M117" s="161"/>
      <c r="N117" s="162"/>
      <c r="O117" s="161"/>
      <c r="P117" s="162"/>
      <c r="Q117" s="161"/>
      <c r="S117" s="163"/>
    </row>
    <row r="118" spans="4:19" ht="19.5" customHeight="1" hidden="1">
      <c r="D118" s="2">
        <v>2331.289155465384</v>
      </c>
      <c r="E118" s="165">
        <v>2593.4491697449034</v>
      </c>
      <c r="F118" s="14">
        <v>3.9400377176310983</v>
      </c>
      <c r="G118" s="14">
        <v>62.20679339837303</v>
      </c>
      <c r="H118" s="14">
        <v>0.023</v>
      </c>
      <c r="I118" s="14">
        <v>0</v>
      </c>
      <c r="J118" s="2">
        <v>848.4275222857144</v>
      </c>
      <c r="K118" s="2">
        <v>21.891610000000004</v>
      </c>
      <c r="L118" s="161"/>
      <c r="M118" s="161"/>
      <c r="N118" s="162"/>
      <c r="O118" s="161"/>
      <c r="P118" s="162"/>
      <c r="Q118" s="161"/>
      <c r="S118" s="163"/>
    </row>
    <row r="119" spans="4:19" ht="19.5" customHeight="1" hidden="1">
      <c r="D119" s="2">
        <v>212.1421554653839</v>
      </c>
      <c r="E119" s="2">
        <v>195.68802688776032</v>
      </c>
      <c r="F119" s="2">
        <v>0.01603771763109796</v>
      </c>
      <c r="G119" s="2">
        <v>3.9267933983730288</v>
      </c>
      <c r="H119" s="2">
        <v>0</v>
      </c>
      <c r="I119" s="2">
        <v>0</v>
      </c>
      <c r="J119" s="2">
        <v>81.05344028571437</v>
      </c>
      <c r="K119" s="2">
        <v>5.337459999999965</v>
      </c>
      <c r="L119" s="161"/>
      <c r="M119" s="161"/>
      <c r="N119" s="162"/>
      <c r="O119" s="161"/>
      <c r="P119" s="162"/>
      <c r="Q119" s="161"/>
      <c r="S119" s="163"/>
    </row>
    <row r="120" spans="4:19" ht="19.5" customHeight="1" hidden="1">
      <c r="D120" s="161"/>
      <c r="E120" s="164"/>
      <c r="F120" s="18"/>
      <c r="G120" s="18"/>
      <c r="H120" s="18"/>
      <c r="I120" s="18"/>
      <c r="J120" s="161"/>
      <c r="K120" s="161"/>
      <c r="L120" s="161"/>
      <c r="M120" s="161" t="s">
        <v>110</v>
      </c>
      <c r="N120" s="162"/>
      <c r="O120" s="161"/>
      <c r="P120" s="162"/>
      <c r="Q120" s="161"/>
      <c r="S120" s="163"/>
    </row>
    <row r="121" spans="5:19" ht="19.5" customHeight="1" hidden="1">
      <c r="E121" s="165"/>
      <c r="K121" s="161"/>
      <c r="L121" s="161"/>
      <c r="M121" s="161"/>
      <c r="N121" s="162"/>
      <c r="O121" s="161"/>
      <c r="P121" s="162"/>
      <c r="Q121" s="161"/>
      <c r="S121" s="163"/>
    </row>
    <row r="122" spans="5:19" ht="19.5" customHeight="1" hidden="1">
      <c r="E122" s="165"/>
      <c r="K122" s="161"/>
      <c r="L122" s="161"/>
      <c r="M122" s="161"/>
      <c r="N122" s="162"/>
      <c r="O122" s="161"/>
      <c r="P122" s="162"/>
      <c r="Q122" s="161"/>
      <c r="S122" s="163"/>
    </row>
    <row r="123" spans="4:19" ht="19.5" customHeight="1" hidden="1">
      <c r="D123" s="161"/>
      <c r="E123" s="164"/>
      <c r="F123" s="18"/>
      <c r="G123" s="18"/>
      <c r="H123" s="18"/>
      <c r="I123" s="18"/>
      <c r="J123" s="161"/>
      <c r="K123" s="161"/>
      <c r="L123" s="161"/>
      <c r="M123" s="161"/>
      <c r="N123" s="162"/>
      <c r="O123" s="161"/>
      <c r="P123" s="162"/>
      <c r="Q123" s="161"/>
      <c r="S123" s="163"/>
    </row>
    <row r="124" spans="4:19" ht="19.5" customHeight="1" hidden="1">
      <c r="D124" s="161"/>
      <c r="E124" s="164"/>
      <c r="F124" s="18"/>
      <c r="G124" s="18"/>
      <c r="H124" s="18"/>
      <c r="I124" s="18"/>
      <c r="J124" s="161"/>
      <c r="K124" s="161"/>
      <c r="L124" s="161"/>
      <c r="M124" s="161"/>
      <c r="N124" s="162"/>
      <c r="O124" s="161"/>
      <c r="P124" s="162"/>
      <c r="Q124" s="161"/>
      <c r="S124" s="163"/>
    </row>
    <row r="125" spans="4:19" ht="19.5" customHeight="1" hidden="1">
      <c r="D125" s="2">
        <f>D37/D52*100</f>
        <v>40.90877640335066</v>
      </c>
      <c r="E125" s="2">
        <f>E37/E52*100</f>
        <v>67.20228744692446</v>
      </c>
      <c r="F125" s="2">
        <f>F37/F52*100</f>
        <v>68.20889993469986</v>
      </c>
      <c r="G125" s="2">
        <f>G37/G52*100</f>
        <v>65.2212044930511</v>
      </c>
      <c r="H125" s="2">
        <f>H37/H52*100</f>
        <v>68.33442272268108</v>
      </c>
      <c r="I125" s="2"/>
      <c r="J125" s="2">
        <f>J37/J52*100</f>
        <v>80.23385007239392</v>
      </c>
      <c r="K125" s="161">
        <f>3.2/5*6</f>
        <v>3.84</v>
      </c>
      <c r="L125" s="161"/>
      <c r="M125" s="161"/>
      <c r="N125" s="162"/>
      <c r="O125" s="161"/>
      <c r="P125" s="162"/>
      <c r="Q125" s="161"/>
      <c r="S125" s="163"/>
    </row>
    <row r="126" spans="4:19" ht="19.5" customHeight="1" hidden="1">
      <c r="D126" s="161"/>
      <c r="E126" s="164"/>
      <c r="F126" s="18"/>
      <c r="G126" s="18"/>
      <c r="H126" s="18"/>
      <c r="I126" s="18"/>
      <c r="J126" s="161"/>
      <c r="K126" s="161"/>
      <c r="L126" s="161"/>
      <c r="M126" s="161"/>
      <c r="N126" s="162"/>
      <c r="O126" s="161"/>
      <c r="P126" s="162"/>
      <c r="Q126" s="161"/>
      <c r="S126" s="163"/>
    </row>
    <row r="127" spans="4:19" ht="19.5" customHeight="1" hidden="1">
      <c r="D127" s="161"/>
      <c r="E127" s="164"/>
      <c r="F127" s="18"/>
      <c r="G127" s="18"/>
      <c r="H127" s="18"/>
      <c r="I127" s="18"/>
      <c r="J127" s="161"/>
      <c r="K127" s="161"/>
      <c r="L127" s="161"/>
      <c r="M127" s="161"/>
      <c r="N127" s="162"/>
      <c r="O127" s="161"/>
      <c r="P127" s="162"/>
      <c r="Q127" s="161"/>
      <c r="S127" s="163"/>
    </row>
    <row r="128" spans="4:19" ht="19.5" customHeight="1" hidden="1">
      <c r="D128" s="161"/>
      <c r="E128" s="164"/>
      <c r="F128" s="18"/>
      <c r="G128" s="18"/>
      <c r="H128" s="18"/>
      <c r="I128" s="18"/>
      <c r="J128" s="161">
        <v>1892.8899733666658</v>
      </c>
      <c r="K128" s="161"/>
      <c r="L128" s="161"/>
      <c r="M128" s="161"/>
      <c r="N128" s="162"/>
      <c r="O128" s="161"/>
      <c r="P128" s="162"/>
      <c r="Q128" s="161"/>
      <c r="S128" s="163"/>
    </row>
    <row r="129" spans="4:19" ht="19.5" customHeight="1" hidden="1">
      <c r="D129" s="161"/>
      <c r="E129" s="164"/>
      <c r="F129" s="18"/>
      <c r="G129" s="18"/>
      <c r="H129" s="18"/>
      <c r="I129" s="18"/>
      <c r="J129" s="161">
        <f>J65-J128</f>
        <v>508.7624136333379</v>
      </c>
      <c r="K129" s="161"/>
      <c r="L129" s="161"/>
      <c r="M129" s="161"/>
      <c r="N129" s="162"/>
      <c r="O129" s="161"/>
      <c r="P129" s="162"/>
      <c r="Q129" s="161"/>
      <c r="S129" s="163"/>
    </row>
    <row r="130" spans="4:19" ht="19.5" customHeight="1" hidden="1">
      <c r="D130" s="161"/>
      <c r="E130" s="164"/>
      <c r="F130" s="18"/>
      <c r="G130" s="18"/>
      <c r="H130" s="18"/>
      <c r="I130" s="18"/>
      <c r="J130" s="161">
        <f>12029.4-879.363</f>
        <v>11150.037</v>
      </c>
      <c r="K130" s="161"/>
      <c r="L130" s="161"/>
      <c r="M130" s="161"/>
      <c r="N130" s="162"/>
      <c r="O130" s="161"/>
      <c r="P130" s="162"/>
      <c r="Q130" s="161"/>
      <c r="S130" s="163"/>
    </row>
    <row r="131" spans="3:19" ht="19.5" customHeight="1" hidden="1">
      <c r="C131" s="103"/>
      <c r="D131" s="161"/>
      <c r="E131" s="164"/>
      <c r="F131" s="18"/>
      <c r="G131" s="18"/>
      <c r="H131" s="18"/>
      <c r="I131" s="18"/>
      <c r="J131" s="161">
        <v>-9360.143</v>
      </c>
      <c r="K131" s="161"/>
      <c r="L131" s="161"/>
      <c r="M131" s="161"/>
      <c r="N131" s="162"/>
      <c r="O131" s="161"/>
      <c r="P131" s="162"/>
      <c r="Q131" s="161"/>
      <c r="S131" s="163"/>
    </row>
    <row r="132" spans="3:19" ht="19.5" customHeight="1" hidden="1">
      <c r="C132" s="103"/>
      <c r="D132" s="161"/>
      <c r="E132" s="164"/>
      <c r="F132" s="18"/>
      <c r="G132" s="18"/>
      <c r="H132" s="18"/>
      <c r="I132" s="18"/>
      <c r="J132" s="161">
        <f>SUM(J130:J131)</f>
        <v>1789.8940000000002</v>
      </c>
      <c r="K132" s="161"/>
      <c r="L132" s="161"/>
      <c r="M132" s="161"/>
      <c r="N132" s="162"/>
      <c r="O132" s="161"/>
      <c r="P132" s="162"/>
      <c r="Q132" s="161"/>
      <c r="S132" s="163"/>
    </row>
    <row r="133" spans="3:19" ht="19.5" customHeight="1" hidden="1">
      <c r="C133" s="103"/>
      <c r="D133" s="161"/>
      <c r="E133" s="164"/>
      <c r="F133" s="18"/>
      <c r="G133" s="18"/>
      <c r="H133" s="18"/>
      <c r="I133" s="18"/>
      <c r="J133" s="161"/>
      <c r="K133" s="161"/>
      <c r="L133" s="161"/>
      <c r="M133" s="161"/>
      <c r="N133" s="162"/>
      <c r="O133" s="161"/>
      <c r="P133" s="162"/>
      <c r="Q133" s="161"/>
      <c r="S133" s="163"/>
    </row>
    <row r="134" spans="3:19" ht="19.5" customHeight="1" hidden="1">
      <c r="C134" s="103"/>
      <c r="D134" s="161"/>
      <c r="E134" s="164"/>
      <c r="F134" s="18"/>
      <c r="G134" s="18"/>
      <c r="H134" s="18"/>
      <c r="I134" s="18"/>
      <c r="J134" s="161"/>
      <c r="K134" s="161"/>
      <c r="L134" s="161"/>
      <c r="M134" s="161"/>
      <c r="N134" s="162"/>
      <c r="O134" s="161"/>
      <c r="P134" s="162"/>
      <c r="Q134" s="161"/>
      <c r="S134" s="163"/>
    </row>
    <row r="135" ht="19.5" customHeight="1" thickTop="1"/>
  </sheetData>
  <sheetProtection/>
  <mergeCells count="7">
    <mergeCell ref="C101:S101"/>
    <mergeCell ref="O2:S2"/>
    <mergeCell ref="C3:S3"/>
    <mergeCell ref="C4:S4"/>
    <mergeCell ref="R8:S11"/>
    <mergeCell ref="R12:R13"/>
    <mergeCell ref="S12:S13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3"/>
  <headerFooter alignWithMargins="0">
    <oddFooter>&amp;L&amp;D   &amp;T&amp;C&amp;F</oddFooter>
  </headerFooter>
  <rowBreaks count="1" manualBreakCount="1">
    <brk id="42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74608387</cp:lastModifiedBy>
  <cp:lastPrinted>2015-09-28T07:49:18Z</cp:lastPrinted>
  <dcterms:created xsi:type="dcterms:W3CDTF">2015-09-25T06:18:58Z</dcterms:created>
  <dcterms:modified xsi:type="dcterms:W3CDTF">2015-09-28T07:49:24Z</dcterms:modified>
  <cp:category/>
  <cp:version/>
  <cp:contentType/>
  <cp:contentStatus/>
</cp:coreProperties>
</file>