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8" activeTab="0"/>
  </bookViews>
  <sheets>
    <sheet name=" august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#N/A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#N/A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#N/A</definedName>
    <definedName name="a_11">#N/A</definedName>
    <definedName name="a_14">#REF!</definedName>
    <definedName name="a_15">#N/A</definedName>
    <definedName name="a_17">#N/A</definedName>
    <definedName name="a_2">#REF!</definedName>
    <definedName name="a_20">#N/A</definedName>
    <definedName name="a_22">#N/A</definedName>
    <definedName name="a_24">#N/A</definedName>
    <definedName name="a_25">#REF!</definedName>
    <definedName name="a_28">#N/A</definedName>
    <definedName name="a_37">#N/A</definedName>
    <definedName name="a_38">#N/A</definedName>
    <definedName name="a_46">#N/A</definedName>
    <definedName name="a_47">#N/A</definedName>
    <definedName name="a_49">#N/A</definedName>
    <definedName name="a_54">#N/A</definedName>
    <definedName name="a_55">#N/A</definedName>
    <definedName name="a_56">#N/A</definedName>
    <definedName name="a_57">#N/A</definedName>
    <definedName name="a_61">#N/A</definedName>
    <definedName name="a_64">#N/A</definedName>
    <definedName name="a_65">#N/A</definedName>
    <definedName name="a_66">#N/A</definedName>
    <definedName name="a47">#N/A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'[24]Q6'!$E$28:$AH$28</definedName>
    <definedName name="BMG_2">'[24]Q6'!$E$28:$AH$28</definedName>
    <definedName name="BMG_20">'[18]WEO LINK'!#REF!</definedName>
    <definedName name="BMG_25">'[24]Q6'!$E$28:$AH$28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'[26]FDI'!#REF!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'[24]Q6'!$E$26:$AH$26</definedName>
    <definedName name="BXG_2">'[24]Q6'!$E$26:$AH$26</definedName>
    <definedName name="BXG_20">'[18]WEO LINK'!#REF!</definedName>
    <definedName name="BXG_25">'[24]Q6'!$E$26:$AH$26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'[27]NIR__'!$A$188:$AM$219</definedName>
    <definedName name="CCode">'[28]Codes'!$A$2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#N/A</definedName>
    <definedName name="CHART2_11">#REF!</definedName>
    <definedName name="chart2_15">#N/A</definedName>
    <definedName name="chart2_17">#N/A</definedName>
    <definedName name="chart2_20">#N/A</definedName>
    <definedName name="chart2_22">#N/A</definedName>
    <definedName name="chart2_24">#N/A</definedName>
    <definedName name="chart2_28">#N/A</definedName>
    <definedName name="chart2_37">#N/A</definedName>
    <definedName name="chart2_38">#N/A</definedName>
    <definedName name="chart2_46">#N/A</definedName>
    <definedName name="chart2_47">#N/A</definedName>
    <definedName name="chart2_49">#N/A</definedName>
    <definedName name="chart2_54">#N/A</definedName>
    <definedName name="chart2_55">#N/A</definedName>
    <definedName name="chart2_56">#N/A</definedName>
    <definedName name="chart2_57">#N/A</definedName>
    <definedName name="chart2_61">#N/A</definedName>
    <definedName name="chart2_64">#N/A</definedName>
    <definedName name="chart2_65">#N/A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'[29]weo_real'!#REF!</definedName>
    <definedName name="CHK1_1">'[29]weo_real'!#REF!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'[30]country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'[31]WEO'!#REF!</definedName>
    <definedName name="CSIDATES_66">'[31]WEO'!#REF!</definedName>
    <definedName name="CUADRO_10.3.1">'[32]fondo promedio'!$A$36:$L$74</definedName>
    <definedName name="CUADRO_10_3_1">'[32]fondo promedio'!$A$36:$L$74</definedName>
    <definedName name="CUADRO_N__4.1.3">#REF!</definedName>
    <definedName name="CUADRO_N__4_1_3">#REF!</definedName>
    <definedName name="Current_account">#REF!</definedName>
    <definedName name="CurrVintage">'[33]Current'!$D$66</definedName>
    <definedName name="CurrVintage_11">'[34]Current'!$D$66</definedName>
    <definedName name="CurrVintage_14">#REF!</definedName>
    <definedName name="CurrVintage_25">#REF!</definedName>
    <definedName name="CurVintage">'[28]Current'!$D$61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'[28]Codes'!$H$2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'[35]A15'!#REF!</definedName>
    <definedName name="dateB">#REF!</definedName>
    <definedName name="dateMacro">#REF!</definedName>
    <definedName name="datemon">'[36]pms'!#REF!</definedName>
    <definedName name="dateREER">#REF!</definedName>
    <definedName name="dates_11">'[37]WEO'!#REF!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'[38]INFlevel'!#REF!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'[39]Debt_Total'!#REF!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'[40]NPV_base'!#REF!</definedName>
    <definedName name="DiscountRate">#REF!</definedName>
    <definedName name="DKK">#REF!</definedName>
    <definedName name="DM">#REF!</definedName>
    <definedName name="DMBNFA">'[27]NIR__'!$A$123:$AM$181</definedName>
    <definedName name="DO">#REF!</definedName>
    <definedName name="DOC">#REF!</definedName>
    <definedName name="DOCFILE">'[41]Contents'!$B$78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'[42]WEO LINK'!#REF!</definedName>
    <definedName name="EDN_11">'[43]WEO LINK'!#REF!</definedName>
    <definedName name="EDN_66">'[43]WEO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'[41]Contents'!$B$73</definedName>
    <definedName name="EDSSDESCRIPTOR_14">#REF!</definedName>
    <definedName name="EDSSDESCRIPTOR_25">#REF!</definedName>
    <definedName name="EDSSDESCRIPTOR_28">#REF!</definedName>
    <definedName name="EDSSFILE">'[41]Contents'!$B$77</definedName>
    <definedName name="EDSSFILE_14">#REF!</definedName>
    <definedName name="EDSSFILE_25">#REF!</definedName>
    <definedName name="EDSSFILE_28">#REF!</definedName>
    <definedName name="EDSSNAME">'[41]Contents'!$B$72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'[41]Contents'!$B$81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'[41]Contents'!$B$74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'[44]C'!$P$428:$T$428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'[45]Q5'!$A:$C,'[45]Q5'!$1:$7</definedName>
    <definedName name="Exch.Rate">#REF!</definedName>
    <definedName name="Exch_Rate">#REF!</definedName>
    <definedName name="exchrate">#REF!</definedName>
    <definedName name="ExitWRS">'[46]Main'!$AB$27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'[47]Q'!$D$52:$O$103</definedName>
    <definedName name="exports">#REF!</definedName>
    <definedName name="expperc">#REF!</definedName>
    <definedName name="expperc_11">'[19]Expenditures'!#REF!</definedName>
    <definedName name="expperc_20">#REF!</definedName>
    <definedName name="expperc_28">#REF!</definedName>
    <definedName name="expperc_64">#REF!</definedName>
    <definedName name="expperc_66">'[19]Expenditures'!#REF!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'[48]Index'!$C$21</definedName>
    <definedName name="FISUM">#REF!</definedName>
    <definedName name="FK_6_65">#N/A</definedName>
    <definedName name="FLOPEC">#REF!</definedName>
    <definedName name="FLOPEC_14">#REF!</definedName>
    <definedName name="FLOPEC_25">#REF!</definedName>
    <definedName name="FLOWS">#REF!</definedName>
    <definedName name="fmb_11">'[37]WEO'!#REF!</definedName>
    <definedName name="fmb_14">#REF!</definedName>
    <definedName name="fmb_2">'[49]WEO'!#REF!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'[50]FOREX_DAILY'!$A$9:$Q$128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>'[31]WEO'!#REF!</definedName>
    <definedName name="GCENL_66">'[31]WEO'!#REF!</definedName>
    <definedName name="GCRG_11">'[31]WEO'!#REF!</definedName>
    <definedName name="GCRG_66">'[31]WEO'!#REF!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>'[31]WEO'!#REF!</definedName>
    <definedName name="GGENL_66">'[31]WEO'!#REF!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'[31]WEO'!#REF!</definedName>
    <definedName name="GGRG_66">'[31]WEO'!#REF!</definedName>
    <definedName name="Grace_IDA">#REF!</definedName>
    <definedName name="Grace_NC">'[40]NPV_base'!#REF!</definedName>
    <definedName name="Grace1_IDA">#REF!</definedName>
    <definedName name="GRÁFICO_10.3.1.">'[32]GRÁFICO DE FONDO POR AFILIADO'!$A$3:$H$35</definedName>
    <definedName name="GRÁFICO_10.3.2">'[32]GRÁFICO DE FONDO POR AFILIADO'!$A$36:$H$68</definedName>
    <definedName name="GRÁFICO_10.3.3">'[32]GRÁFICO DE FONDO POR AFILIADO'!$A$69:$H$101</definedName>
    <definedName name="GRÁFICO_10.3.4.">'[32]GRÁFICO DE FONDO POR AFILIADO'!$A$103:$H$135</definedName>
    <definedName name="GRÁFICO_10_3_1_">'[32]GRÁFICO DE FONDO POR AFILIADO'!$A$3:$H$35</definedName>
    <definedName name="GRÁFICO_10_3_2">'[32]GRÁFICO DE FONDO POR AFILIADO'!$A$36:$H$68</definedName>
    <definedName name="GRÁFICO_10_3_3">'[32]GRÁFICO DE FONDO POR AFILIADO'!$A$69:$H$101</definedName>
    <definedName name="GRÁFICO_10_3_4_">'[32]GRÁFICO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'[51]GG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'[26]IMP'!#REF!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'[40]NPV_base'!#REF!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'[52]DOC'!$C$8</definedName>
    <definedName name="lclub">#REF!</definedName>
    <definedName name="LEFT">#REF!</definedName>
    <definedName name="LEND">#REF!</definedName>
    <definedName name="LIABILITIES">'[53]CBA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'[54]Table 6_MacroFrame'!#REF!</definedName>
    <definedName name="lkdjfafoij_11">'[55]Table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'[47]EU'!$BS$29:$CB$88</definedName>
    <definedName name="Maturity_IDA">#REF!</definedName>
    <definedName name="Maturity_NC">'[40]NPV_base'!#REF!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'[56]Q2'!$E$63:$AH$63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'[36]Prog'!#REF!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'[22]CAgds'!$D$14:$BO$14</definedName>
    <definedName name="mgoods_11">'[57]CAgds'!$D$14:$BO$14</definedName>
    <definedName name="MICRO">#REF!</definedName>
    <definedName name="MICROM_11">'[31]WEO'!#REF!</definedName>
    <definedName name="MICROM_66">'[31]WEO'!#REF!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'[57]CAinc'!$D$14:$BO$14</definedName>
    <definedName name="MISC3">#REF!</definedName>
    <definedName name="MISC4">'[3]OUTPUT'!#REF!</definedName>
    <definedName name="mm">mm</definedName>
    <definedName name="mm_11">'[58]labels'!#REF!</definedName>
    <definedName name="mm_14">'[58]labels'!#REF!</definedName>
    <definedName name="mm_20">mm_20</definedName>
    <definedName name="mm_24">mm_24</definedName>
    <definedName name="mm_25">'[58]labels'!#REF!</definedName>
    <definedName name="mm_28">mm_28</definedName>
    <definedName name="MNDATES">#REF!</definedName>
    <definedName name="MNEER">#REF!</definedName>
    <definedName name="mnfs">'[22]CAnfs'!$D$14:$BO$14</definedName>
    <definedName name="mnfs_11">'[57]CAnfs'!$D$14:$BO$14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'[59]DATA'!$B$1:$IT$1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'[27]NIR__'!$A$77:$AM$118</definedName>
    <definedName name="NBUNIR">'[27]NIR__'!$A$4:$AM$72</definedName>
    <definedName name="NC_R">'[29]weo_real'!#REF!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'[29]weo_real'!#REF!</definedName>
    <definedName name="NFB_R_GDP">'[29]weo_real'!#REF!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'[56]Q2'!$E$47:$AH$47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'[29]weo_real'!#REF!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'[29]weo_real'!#REF!</definedName>
    <definedName name="NIR">'[15]junk'!$A$108:$F$137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'[29]weo_real'!#REF!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'[60]Prog'!#REF!</definedName>
    <definedName name="NTDD_R">'[29]weo_real'!#REF!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'[29]weo_real'!#REF!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'[58]labels'!#REF!</definedName>
    <definedName name="p_25">'[58]labels'!#REF!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'[61]Baseline'!#REF!</definedName>
    <definedName name="pchBM">#REF!</definedName>
    <definedName name="pchBMG">#REF!</definedName>
    <definedName name="pchBX">#REF!</definedName>
    <definedName name="pchBXG">#REF!</definedName>
    <definedName name="pchNM_R">'[29]weo_real'!#REF!</definedName>
    <definedName name="pchNMG_R">'[20]Q1'!$E$45:$AH$45</definedName>
    <definedName name="pchNX_R">'[29]weo_real'!#REF!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'[62]Output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 august 2017'!$B$2:$R$68</definedName>
    <definedName name="PRINT_AREA_MI">'[7]EU2DBase'!$C$12:$U$156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 august 2017'!$12:$17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'[46]Links'!$A$1:$F$33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'[68]Debtind:2001_02 Debt Service '!$B$2:$J$72</definedName>
    <definedName name="PROJ">'[68]XMS:MT_Low'!$B$2:$N$57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'[15]real'!$A$1:$V$98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#N/A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'[41]Contents'!$B$79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'[46]Main'!$AB$28</definedName>
    <definedName name="rngDepartmentDrive">'[46]Main'!$AB$25</definedName>
    <definedName name="rngEMailAddress">'[46]Main'!$AB$22</definedName>
    <definedName name="rngErrorSort">'[46]ErrCheck'!$A$4</definedName>
    <definedName name="rngLastSave">'[46]Main'!$G$21</definedName>
    <definedName name="rngLastSent">'[46]Main'!$G$20</definedName>
    <definedName name="rngLastUpdate">'[46]Links'!$D$2</definedName>
    <definedName name="rngNeedsUpdate">'[46]Links'!$E$2</definedName>
    <definedName name="rngNews">'[46]Main'!$AB$29</definedName>
    <definedName name="RNGNM">#REF!</definedName>
    <definedName name="rngQuestChecked">'[46]ErrCheck'!$A$3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'[46]ErrCheck'!$A$3:$E$5</definedName>
    <definedName name="tblLinks">'[46]Links'!$A$4:$F$33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'[24]Q5'!$E$23:$AH$23</definedName>
    <definedName name="TMG_D_2">'[24]Q5'!$E$23:$AH$23</definedName>
    <definedName name="TMG_D_20">'[18]WEO LINK'!#REF!</definedName>
    <definedName name="TMG_D_25">'[24]Q5'!$E$23:$AH$23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'[41]Contents'!$B$80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'[31]WEO'!#REF!</definedName>
    <definedName name="WIN_66">'[31]WEO'!#REF!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'[57]CAgds'!$D$12:$BO$12</definedName>
    <definedName name="XGS">#REF!</definedName>
    <definedName name="xinc">'[22]CAinc'!$D$12:$BO$12</definedName>
    <definedName name="xinc_11">'[57]CAinc'!$D$12:$BO$12</definedName>
    <definedName name="xnfs">'[22]CAnfs'!$D$12:$BO$12</definedName>
    <definedName name="xnfs_11">'[57]CAnfs'!$D$12:$BO$12</definedName>
    <definedName name="XOF">#REF!</definedName>
    <definedName name="xr">#REF!</definedName>
    <definedName name="xxWRS_1">#N/A</definedName>
    <definedName name="xxWRS_1_15">#N/A</definedName>
    <definedName name="xxWRS_1_17">#N/A</definedName>
    <definedName name="xxWRS_1_2">#REF!</definedName>
    <definedName name="xxWRS_1_20">#N/A</definedName>
    <definedName name="xxWRS_1_22">#N/A</definedName>
    <definedName name="xxWRS_1_24">#N/A</definedName>
    <definedName name="xxWRS_1_28">#N/A</definedName>
    <definedName name="xxWRS_1_37">#N/A</definedName>
    <definedName name="xxWRS_1_38">#N/A</definedName>
    <definedName name="xxWRS_1_46">#N/A</definedName>
    <definedName name="xxWRS_1_47">#N/A</definedName>
    <definedName name="xxWRS_1_49">#N/A</definedName>
    <definedName name="xxWRS_1_54">#N/A</definedName>
    <definedName name="xxWRS_1_55">#N/A</definedName>
    <definedName name="xxWRS_1_56">#N/A</definedName>
    <definedName name="xxWRS_1_57">#N/A</definedName>
    <definedName name="xxWRS_1_61">#N/A</definedName>
    <definedName name="xxWRS_1_63">#N/A</definedName>
    <definedName name="xxWRS_1_64">#N/A</definedName>
    <definedName name="xxWRS_1_65">#N/A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<sst xmlns="http://schemas.openxmlformats.org/spreadsheetml/2006/main" count="111" uniqueCount="103">
  <si>
    <t xml:space="preserve">BUGETUL GENERAL CONSOLIDAT </t>
  </si>
  <si>
    <t>Realizări 01.01 - 31.08.2017</t>
  </si>
  <si>
    <t>PIB 2017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</si>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</sst>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00"/>
    <numFmt numFmtId="167" formatCode="#,##0.0000"/>
    <numFmt numFmtId="168" formatCode="#,##0.00000"/>
    <numFmt numFmtId="169" formatCode="#,##0.000000"/>
    <numFmt numFmtId="170" formatCode="#,##0.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9" fontId="2" fillId="33" borderId="0" xfId="0" applyNumberFormat="1" applyFont="1" applyFill="1" applyBorder="1" applyAlignment="1">
      <alignment horizontal="center" vertical="top" readingOrder="1"/>
    </xf>
    <xf numFmtId="164" fontId="1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70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47" fillId="33" borderId="0" xfId="0" applyNumberFormat="1" applyFont="1" applyFill="1" applyBorder="1" applyAlignment="1" applyProtection="1">
      <alignment horizontal="center"/>
      <protection locked="0"/>
    </xf>
    <xf numFmtId="4" fontId="47" fillId="33" borderId="0" xfId="0" applyNumberFormat="1" applyFont="1" applyFill="1" applyBorder="1" applyAlignment="1" applyProtection="1">
      <alignment horizontal="center"/>
      <protection locked="0"/>
    </xf>
    <xf numFmtId="49" fontId="48" fillId="33" borderId="0" xfId="0" applyNumberFormat="1" applyFont="1" applyFill="1" applyBorder="1" applyAlignment="1" applyProtection="1">
      <alignment horizontal="center"/>
      <protection locked="0"/>
    </xf>
    <xf numFmtId="166" fontId="48" fillId="33" borderId="0" xfId="0" applyNumberFormat="1" applyFont="1" applyFill="1" applyBorder="1" applyAlignment="1" applyProtection="1">
      <alignment horizontal="center"/>
      <protection locked="0"/>
    </xf>
    <xf numFmtId="4" fontId="48" fillId="33" borderId="0" xfId="0" applyNumberFormat="1" applyFont="1" applyFill="1" applyBorder="1" applyAlignment="1" applyProtection="1">
      <alignment horizontal="center"/>
      <protection locked="0"/>
    </xf>
    <xf numFmtId="165" fontId="47" fillId="33" borderId="0" xfId="0" applyNumberFormat="1" applyFont="1" applyFill="1" applyBorder="1" applyAlignment="1" applyProtection="1">
      <alignment horizontal="center"/>
      <protection locked="0"/>
    </xf>
    <xf numFmtId="167" fontId="48" fillId="33" borderId="0" xfId="0" applyNumberFormat="1" applyFont="1" applyFill="1" applyBorder="1" applyAlignment="1" applyProtection="1">
      <alignment horizontal="center"/>
      <protection locked="0"/>
    </xf>
    <xf numFmtId="4" fontId="47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Alignment="1" applyProtection="1">
      <alignment horizontal="center"/>
      <protection locked="0"/>
    </xf>
    <xf numFmtId="4" fontId="48" fillId="33" borderId="0" xfId="0" applyNumberFormat="1" applyFont="1" applyFill="1" applyAlignment="1" applyProtection="1">
      <alignment horizontal="center"/>
      <protection locked="0"/>
    </xf>
    <xf numFmtId="4" fontId="49" fillId="33" borderId="0" xfId="0" applyNumberFormat="1" applyFont="1" applyFill="1" applyBorder="1" applyAlignment="1" applyProtection="1">
      <alignment horizontal="center"/>
      <protection locked="0"/>
    </xf>
    <xf numFmtId="4" fontId="47" fillId="33" borderId="0" xfId="0" applyNumberFormat="1" applyFont="1" applyFill="1" applyAlignment="1" applyProtection="1">
      <alignment horizontal="center"/>
      <protection locked="0"/>
    </xf>
    <xf numFmtId="165" fontId="47" fillId="33" borderId="0" xfId="0" applyNumberFormat="1" applyFont="1" applyFill="1" applyAlignment="1" applyProtection="1">
      <alignment/>
      <protection locked="0"/>
    </xf>
    <xf numFmtId="4" fontId="47" fillId="33" borderId="0" xfId="0" applyNumberFormat="1" applyFont="1" applyFill="1" applyAlignment="1" applyProtection="1">
      <alignment/>
      <protection locked="0"/>
    </xf>
    <xf numFmtId="165" fontId="47" fillId="33" borderId="0" xfId="0" applyNumberFormat="1" applyFont="1" applyFill="1" applyAlignment="1" applyProtection="1">
      <alignment horizontal="center"/>
      <protection locked="0"/>
    </xf>
    <xf numFmtId="165" fontId="48" fillId="33" borderId="0" xfId="0" applyNumberFormat="1" applyFont="1" applyFill="1" applyAlignment="1" applyProtection="1">
      <alignment horizontal="center"/>
      <protection locked="0"/>
    </xf>
    <xf numFmtId="165" fontId="49" fillId="33" borderId="0" xfId="0" applyNumberFormat="1" applyFont="1" applyFill="1" applyBorder="1" applyAlignment="1" applyProtection="1">
      <alignment/>
      <protection locked="0"/>
    </xf>
    <xf numFmtId="164" fontId="50" fillId="33" borderId="0" xfId="0" applyNumberFormat="1" applyFont="1" applyFill="1" applyBorder="1" applyAlignment="1" applyProtection="1">
      <alignment/>
      <protection locked="0"/>
    </xf>
    <xf numFmtId="167" fontId="50" fillId="33" borderId="0" xfId="0" applyNumberFormat="1" applyFont="1" applyFill="1" applyBorder="1" applyAlignment="1" applyProtection="1">
      <alignment/>
      <protection locked="0"/>
    </xf>
    <xf numFmtId="167" fontId="47" fillId="33" borderId="0" xfId="0" applyNumberFormat="1" applyFont="1" applyFill="1" applyBorder="1" applyAlignment="1" applyProtection="1">
      <alignment/>
      <protection locked="0"/>
    </xf>
    <xf numFmtId="168" fontId="47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9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 horizontal="center"/>
      <protection locked="0"/>
    </xf>
    <xf numFmtId="164" fontId="50" fillId="33" borderId="0" xfId="0" applyNumberFormat="1" applyFont="1" applyFill="1" applyBorder="1" applyAlignment="1" applyProtection="1">
      <alignment horizontal="right"/>
      <protection locked="0"/>
    </xf>
    <xf numFmtId="164" fontId="47" fillId="33" borderId="0" xfId="0" applyNumberFormat="1" applyFont="1" applyFill="1" applyBorder="1" applyAlignment="1" applyProtection="1">
      <alignment horizontal="right"/>
      <protection locked="0"/>
    </xf>
    <xf numFmtId="49" fontId="48" fillId="33" borderId="0" xfId="0" applyNumberFormat="1" applyFont="1" applyFill="1" applyBorder="1" applyAlignment="1" applyProtection="1">
      <alignment horizontal="center"/>
      <protection locked="0"/>
    </xf>
    <xf numFmtId="4" fontId="48" fillId="33" borderId="0" xfId="0" applyNumberFormat="1" applyFont="1" applyFill="1" applyBorder="1" applyAlignment="1" applyProtection="1">
      <alignment horizontal="center"/>
      <protection locked="0"/>
    </xf>
    <xf numFmtId="4" fontId="51" fillId="33" borderId="0" xfId="0" applyNumberFormat="1" applyFont="1" applyFill="1" applyAlignment="1" applyProtection="1">
      <alignment horizontal="right"/>
      <protection locked="0"/>
    </xf>
    <xf numFmtId="4" fontId="51" fillId="33" borderId="0" xfId="0" applyNumberFormat="1" applyFont="1" applyFill="1" applyAlignment="1">
      <alignment/>
    </xf>
    <xf numFmtId="165" fontId="52" fillId="33" borderId="0" xfId="0" applyNumberFormat="1" applyFont="1" applyFill="1" applyAlignment="1" applyProtection="1">
      <alignment horizontal="center"/>
      <protection locked="0"/>
    </xf>
    <xf numFmtId="164" fontId="52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10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47" fillId="33" borderId="10" xfId="0" applyNumberFormat="1" applyFont="1" applyFill="1" applyBorder="1" applyAlignment="1" applyProtection="1">
      <alignment horizontal="right"/>
      <protection locked="0"/>
    </xf>
    <xf numFmtId="164" fontId="47" fillId="33" borderId="0" xfId="0" applyNumberFormat="1" applyFont="1" applyFill="1" applyBorder="1" applyAlignment="1" applyProtection="1">
      <alignment horizontal="center"/>
      <protection locked="0"/>
    </xf>
    <xf numFmtId="4" fontId="47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 horizontal="right"/>
      <protection locked="0"/>
    </xf>
    <xf numFmtId="164" fontId="48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47" fillId="33" borderId="11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8%20august%202017\BGC%20august%20%202017%20-%20in%20lucru-%20cu%20program%2031%20iulie%20201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august  in luna"/>
      <sheetName val=" august 2017"/>
      <sheetName val="UAT august 2017"/>
      <sheetName val=" consolidari august"/>
      <sheetName val=" iulie 2017 (valori)"/>
      <sheetName val="UAT iulie 2017 (valori)"/>
      <sheetName val=" iulie in luna (valori)"/>
      <sheetName val=" iunie 2017 (valori)"/>
      <sheetName val="UAT iunie 2017 (valori)"/>
      <sheetName val=" mai 2017 (valori)"/>
      <sheetName val="UAT mai 2017 (valori)"/>
      <sheetName val="Sinteza - An 2"/>
      <sheetName val="2016 - 2017"/>
      <sheetName val="Sinteza-anexa program 9 luni "/>
      <sheetName val="program 9 luni .%.exec "/>
      <sheetName val="BGC trim. 31.08.2017 (Liliana)"/>
      <sheetName val="Sinteza - Anexa executie progam"/>
      <sheetName val="progr.%.exec"/>
      <sheetName val="dob_trez"/>
      <sheetName val="SPECIAL_CNAIR"/>
      <sheetName val="CNAIR_ex"/>
      <sheetName val="august 2016"/>
      <sheetName val="august 2016 leg"/>
      <sheetName val="bgc 2010-2020"/>
      <sheetName val="progr.%.exec (2)"/>
      <sheetName val="Program 2017-executie febr. "/>
      <sheetName val="Sinteza - An 2 prog. 6 luni"/>
      <sheetName val="progr 6 luni % execuție  "/>
      <sheetName val="progr 6 luni % execuție   (VA)"/>
      <sheetName val="Sinteza - An 2 prog. 3 luni "/>
      <sheetName val="progr trim I .%.exec"/>
      <sheetName val=" aprilie 2017 (valori)"/>
      <sheetName val="UAT aprilie 2017 (valori)"/>
      <sheetName val="27 aprilie 2017"/>
      <sheetName val="in zi "/>
      <sheetName val="31 martie 2017 (valori)"/>
      <sheetName val="UAT martie 2017 (valori)"/>
      <sheetName val="UAT in luna martie 2017 "/>
      <sheetName val="februarie 2017 (valori)"/>
      <sheetName val="UAT februarie 2017 (valori)"/>
      <sheetName val="UAT februarie 2017 (IN LUNA)"/>
      <sheetName val="ianuarie 2017 (valori)"/>
      <sheetName val="UAT  ianuarie 2017 (valori)"/>
      <sheetName val="decembrie 2016 (valori)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8"/>
  <sheetViews>
    <sheetView showZeros="0" tabSelected="1" zoomScale="78" zoomScaleNormal="78" zoomScaleSheetLayoutView="75" zoomScalePageLayoutView="0" workbookViewId="0" topLeftCell="A1">
      <pane xSplit="2" ySplit="15" topLeftCell="E58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Q10" sqref="Q10"/>
    </sheetView>
  </sheetViews>
  <sheetFormatPr defaultColWidth="9.140625" defaultRowHeight="19.5" customHeight="1" outlineLevelRow="1"/>
  <cols>
    <col min="1" max="1" width="3.8515625" style="5" customWidth="1"/>
    <col min="2" max="2" width="52.140625" style="10" customWidth="1"/>
    <col min="3" max="3" width="21.140625" style="10" customWidth="1"/>
    <col min="4" max="4" width="15.7109375" style="10" customWidth="1"/>
    <col min="5" max="5" width="17.00390625" style="22" customWidth="1"/>
    <col min="6" max="6" width="13.8515625" style="22" customWidth="1"/>
    <col min="7" max="7" width="16.8515625" style="22" customWidth="1"/>
    <col min="8" max="8" width="16.28125" style="22" customWidth="1"/>
    <col min="9" max="9" width="15.8515625" style="10" customWidth="1"/>
    <col min="10" max="10" width="13.28125" style="10" customWidth="1"/>
    <col min="11" max="11" width="14.140625" style="10" customWidth="1"/>
    <col min="12" max="12" width="13.7109375" style="10" customWidth="1"/>
    <col min="13" max="13" width="12.140625" style="11" customWidth="1"/>
    <col min="14" max="14" width="12.421875" style="10" customWidth="1"/>
    <col min="15" max="15" width="12.7109375" style="11" customWidth="1"/>
    <col min="16" max="16" width="10.421875" style="10" customWidth="1"/>
    <col min="17" max="17" width="15.7109375" style="12" customWidth="1"/>
    <col min="18" max="18" width="9.57421875" style="13" customWidth="1"/>
    <col min="19" max="16384" width="8.8515625" style="5" customWidth="1"/>
  </cols>
  <sheetData>
    <row r="1" spans="2:9" ht="23.25" customHeight="1">
      <c r="B1" s="6"/>
      <c r="C1" s="5"/>
      <c r="D1" s="5"/>
      <c r="E1" s="7"/>
      <c r="F1" s="7"/>
      <c r="G1" s="7"/>
      <c r="H1" s="8"/>
      <c r="I1" s="9"/>
    </row>
    <row r="2" spans="2:18" ht="15" customHeight="1">
      <c r="B2" s="14"/>
      <c r="C2" s="15"/>
      <c r="D2" s="16"/>
      <c r="E2" s="17"/>
      <c r="F2" s="17"/>
      <c r="G2" s="17"/>
      <c r="H2" s="17"/>
      <c r="I2" s="15"/>
      <c r="J2" s="18"/>
      <c r="K2" s="16"/>
      <c r="L2" s="5"/>
      <c r="M2" s="19"/>
      <c r="N2" s="101"/>
      <c r="O2" s="101"/>
      <c r="P2" s="101"/>
      <c r="Q2" s="101"/>
      <c r="R2" s="101"/>
    </row>
    <row r="3" spans="2:18" ht="22.5" customHeight="1" outlineLevel="1"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2:18" ht="15" outlineLevel="1">
      <c r="B4" s="103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2:18" ht="15" outlineLevel="1">
      <c r="B5" s="134"/>
      <c r="C5" s="108"/>
      <c r="D5" s="109"/>
      <c r="E5" s="109"/>
      <c r="F5" s="110"/>
      <c r="G5" s="110"/>
      <c r="H5" s="110"/>
      <c r="I5" s="110"/>
      <c r="J5" s="110"/>
      <c r="K5" s="110"/>
      <c r="L5" s="110"/>
      <c r="M5" s="110"/>
      <c r="N5" s="110"/>
      <c r="O5" s="20"/>
      <c r="P5" s="20"/>
      <c r="Q5" s="20"/>
      <c r="R5" s="20"/>
    </row>
    <row r="6" spans="2:18" ht="15" outlineLevel="1">
      <c r="B6" s="135"/>
      <c r="C6" s="109"/>
      <c r="D6" s="109"/>
      <c r="E6" s="109"/>
      <c r="F6" s="111"/>
      <c r="G6" s="112"/>
      <c r="H6" s="112"/>
      <c r="I6" s="112"/>
      <c r="J6" s="112"/>
      <c r="K6" s="112"/>
      <c r="L6" s="112"/>
      <c r="M6" s="112"/>
      <c r="N6" s="112"/>
      <c r="O6" s="21"/>
      <c r="P6" s="21"/>
      <c r="Q6" s="21"/>
      <c r="R6" s="21"/>
    </row>
    <row r="7" spans="2:18" ht="15" outlineLevel="1">
      <c r="B7" s="135"/>
      <c r="C7" s="109"/>
      <c r="D7" s="109"/>
      <c r="E7" s="109"/>
      <c r="F7" s="112"/>
      <c r="G7" s="112"/>
      <c r="H7" s="112"/>
      <c r="I7" s="112"/>
      <c r="J7" s="112"/>
      <c r="K7" s="112"/>
      <c r="L7" s="112"/>
      <c r="M7" s="112"/>
      <c r="N7" s="112"/>
      <c r="O7" s="21"/>
      <c r="P7" s="21"/>
      <c r="Q7" s="21"/>
      <c r="R7" s="21"/>
    </row>
    <row r="8" spans="2:18" ht="17.25" outlineLevel="1">
      <c r="B8" s="136"/>
      <c r="C8" s="109"/>
      <c r="D8" s="109"/>
      <c r="E8" s="113"/>
      <c r="F8" s="114"/>
      <c r="G8" s="109"/>
      <c r="H8" s="112"/>
      <c r="I8" s="113"/>
      <c r="J8" s="115"/>
      <c r="K8" s="115"/>
      <c r="L8" s="112"/>
      <c r="M8" s="112"/>
      <c r="N8" s="112"/>
      <c r="O8" s="21"/>
      <c r="P8" s="21"/>
      <c r="Q8" s="21"/>
      <c r="R8" s="21"/>
    </row>
    <row r="9" spans="2:14" ht="24" customHeight="1" outlineLevel="1">
      <c r="B9" s="137"/>
      <c r="C9" s="109"/>
      <c r="D9" s="116"/>
      <c r="E9" s="116"/>
      <c r="F9" s="117"/>
      <c r="G9" s="118"/>
      <c r="H9" s="116"/>
      <c r="I9" s="119"/>
      <c r="J9" s="120"/>
      <c r="K9" s="121"/>
      <c r="L9" s="122"/>
      <c r="M9" s="123"/>
      <c r="N9" s="116"/>
    </row>
    <row r="10" spans="2:18" ht="15.75" customHeight="1" outlineLevel="1">
      <c r="B10" s="138"/>
      <c r="C10" s="116"/>
      <c r="D10" s="116"/>
      <c r="E10" s="116"/>
      <c r="F10" s="120"/>
      <c r="G10" s="116"/>
      <c r="H10" s="116"/>
      <c r="I10" s="122"/>
      <c r="J10" s="124"/>
      <c r="K10" s="124"/>
      <c r="L10" s="125"/>
      <c r="M10" s="126"/>
      <c r="N10" s="125"/>
      <c r="O10" s="23"/>
      <c r="P10" s="11" t="s">
        <v>2</v>
      </c>
      <c r="Q10" s="24">
        <v>837100</v>
      </c>
      <c r="R10" s="25"/>
    </row>
    <row r="11" spans="2:18" ht="17.25" outlineLevel="1">
      <c r="B11" s="139"/>
      <c r="C11" s="122"/>
      <c r="D11" s="122"/>
      <c r="E11" s="127"/>
      <c r="F11" s="115"/>
      <c r="G11" s="128"/>
      <c r="H11" s="129"/>
      <c r="I11" s="130"/>
      <c r="J11" s="131"/>
      <c r="K11" s="131"/>
      <c r="L11" s="113"/>
      <c r="M11" s="132"/>
      <c r="N11" s="133"/>
      <c r="O11" s="27"/>
      <c r="P11" s="26"/>
      <c r="Q11" s="28"/>
      <c r="R11" s="29" t="s">
        <v>3</v>
      </c>
    </row>
    <row r="12" spans="2:18" ht="15">
      <c r="B12" s="148"/>
      <c r="C12" s="30" t="s">
        <v>4</v>
      </c>
      <c r="D12" s="30" t="s">
        <v>4</v>
      </c>
      <c r="E12" s="31" t="s">
        <v>4</v>
      </c>
      <c r="F12" s="31" t="s">
        <v>4</v>
      </c>
      <c r="G12" s="31" t="s">
        <v>5</v>
      </c>
      <c r="H12" s="31" t="s">
        <v>6</v>
      </c>
      <c r="I12" s="30" t="s">
        <v>4</v>
      </c>
      <c r="J12" s="30" t="s">
        <v>7</v>
      </c>
      <c r="K12" s="30" t="s">
        <v>8</v>
      </c>
      <c r="L12" s="30" t="s">
        <v>8</v>
      </c>
      <c r="M12" s="32" t="s">
        <v>9</v>
      </c>
      <c r="N12" s="30" t="s">
        <v>10</v>
      </c>
      <c r="O12" s="33" t="s">
        <v>9</v>
      </c>
      <c r="P12" s="30" t="s">
        <v>11</v>
      </c>
      <c r="Q12" s="104" t="s">
        <v>12</v>
      </c>
      <c r="R12" s="104"/>
    </row>
    <row r="13" spans="2:18" ht="19.5" customHeight="1">
      <c r="B13" s="149"/>
      <c r="C13" s="34" t="s">
        <v>13</v>
      </c>
      <c r="D13" s="34" t="s">
        <v>14</v>
      </c>
      <c r="E13" s="35" t="s">
        <v>15</v>
      </c>
      <c r="F13" s="35" t="s">
        <v>16</v>
      </c>
      <c r="G13" s="35" t="s">
        <v>17</v>
      </c>
      <c r="H13" s="35" t="s">
        <v>18</v>
      </c>
      <c r="I13" s="34" t="s">
        <v>19</v>
      </c>
      <c r="J13" s="34" t="s">
        <v>18</v>
      </c>
      <c r="K13" s="34" t="s">
        <v>20</v>
      </c>
      <c r="L13" s="34" t="s">
        <v>21</v>
      </c>
      <c r="M13" s="36"/>
      <c r="N13" s="34" t="s">
        <v>22</v>
      </c>
      <c r="O13" s="37" t="s">
        <v>23</v>
      </c>
      <c r="P13" s="38" t="s">
        <v>24</v>
      </c>
      <c r="Q13" s="105"/>
      <c r="R13" s="105"/>
    </row>
    <row r="14" spans="2:18" ht="15.75" customHeight="1">
      <c r="B14" s="149"/>
      <c r="C14" s="34" t="s">
        <v>25</v>
      </c>
      <c r="D14" s="34" t="s">
        <v>26</v>
      </c>
      <c r="E14" s="35" t="s">
        <v>27</v>
      </c>
      <c r="F14" s="35" t="s">
        <v>28</v>
      </c>
      <c r="G14" s="35" t="s">
        <v>29</v>
      </c>
      <c r="H14" s="35" t="s">
        <v>30</v>
      </c>
      <c r="I14" s="34" t="s">
        <v>31</v>
      </c>
      <c r="J14" s="34" t="s">
        <v>32</v>
      </c>
      <c r="K14" s="34" t="s">
        <v>33</v>
      </c>
      <c r="L14" s="34" t="s">
        <v>34</v>
      </c>
      <c r="M14" s="36"/>
      <c r="N14" s="34" t="s">
        <v>35</v>
      </c>
      <c r="O14" s="37" t="s">
        <v>36</v>
      </c>
      <c r="P14" s="38" t="s">
        <v>37</v>
      </c>
      <c r="Q14" s="105"/>
      <c r="R14" s="105"/>
    </row>
    <row r="15" spans="2:18" ht="15">
      <c r="B15" s="150"/>
      <c r="C15" s="39"/>
      <c r="D15" s="34" t="s">
        <v>38</v>
      </c>
      <c r="E15" s="35" t="s">
        <v>39</v>
      </c>
      <c r="F15" s="35" t="s">
        <v>40</v>
      </c>
      <c r="G15" s="35" t="s">
        <v>41</v>
      </c>
      <c r="H15" s="35"/>
      <c r="I15" s="34" t="s">
        <v>42</v>
      </c>
      <c r="J15" s="34" t="s">
        <v>43</v>
      </c>
      <c r="K15" s="34"/>
      <c r="L15" s="34" t="s">
        <v>44</v>
      </c>
      <c r="M15" s="36"/>
      <c r="N15" s="34" t="s">
        <v>45</v>
      </c>
      <c r="O15" s="36" t="s">
        <v>46</v>
      </c>
      <c r="P15" s="38" t="s">
        <v>47</v>
      </c>
      <c r="Q15" s="105"/>
      <c r="R15" s="105"/>
    </row>
    <row r="16" spans="2:18" ht="15.75" customHeight="1">
      <c r="B16" s="151"/>
      <c r="C16" s="5"/>
      <c r="D16" s="34" t="s">
        <v>48</v>
      </c>
      <c r="E16" s="35"/>
      <c r="F16" s="35"/>
      <c r="G16" s="35" t="s">
        <v>49</v>
      </c>
      <c r="H16" s="35"/>
      <c r="I16" s="34" t="s">
        <v>50</v>
      </c>
      <c r="J16" s="34"/>
      <c r="K16" s="34"/>
      <c r="L16" s="34" t="s">
        <v>51</v>
      </c>
      <c r="M16" s="36"/>
      <c r="N16" s="34"/>
      <c r="O16" s="36"/>
      <c r="P16" s="38"/>
      <c r="Q16" s="106" t="s">
        <v>52</v>
      </c>
      <c r="R16" s="107" t="s">
        <v>53</v>
      </c>
    </row>
    <row r="17" spans="2:18" ht="51" customHeight="1">
      <c r="B17" s="152"/>
      <c r="C17" s="5"/>
      <c r="D17" s="40"/>
      <c r="E17" s="40"/>
      <c r="F17" s="40"/>
      <c r="G17" s="35" t="s">
        <v>54</v>
      </c>
      <c r="H17" s="35"/>
      <c r="I17" s="41" t="s">
        <v>55</v>
      </c>
      <c r="J17" s="34"/>
      <c r="K17" s="34"/>
      <c r="L17" s="41" t="s">
        <v>56</v>
      </c>
      <c r="M17" s="36"/>
      <c r="N17" s="34"/>
      <c r="O17" s="36"/>
      <c r="P17" s="38"/>
      <c r="Q17" s="106"/>
      <c r="R17" s="107"/>
    </row>
    <row r="18" spans="2:18" ht="24" customHeight="1" thickBot="1">
      <c r="B18" s="153"/>
      <c r="C18" s="140"/>
      <c r="D18" s="141"/>
      <c r="E18" s="141"/>
      <c r="F18" s="141"/>
      <c r="G18" s="142"/>
      <c r="H18" s="142"/>
      <c r="I18" s="143"/>
      <c r="J18" s="144"/>
      <c r="K18" s="144"/>
      <c r="L18" s="143"/>
      <c r="M18" s="145"/>
      <c r="N18" s="144"/>
      <c r="O18" s="145"/>
      <c r="P18" s="146"/>
      <c r="Q18" s="99"/>
      <c r="R18" s="147"/>
    </row>
    <row r="19" spans="2:18" s="49" customFormat="1" ht="30.75" customHeight="1" thickTop="1">
      <c r="B19" s="50" t="s">
        <v>57</v>
      </c>
      <c r="C19" s="51">
        <f>C20+C36+C37+C38+C39+C40+C41++C42+C43</f>
        <v>69856.908957</v>
      </c>
      <c r="D19" s="51">
        <f>D20+D36+D37+D38+D39+D40+D41++D42+D43</f>
        <v>48134.96546899999</v>
      </c>
      <c r="E19" s="51">
        <f aca="true" t="shared" si="0" ref="E19:L19">E20+E36+E37+E38+E39+E40+E41++E42+E43</f>
        <v>37689.579</v>
      </c>
      <c r="F19" s="51">
        <f t="shared" si="0"/>
        <v>1459.604628</v>
      </c>
      <c r="G19" s="51">
        <f>G20+G36+G37+G38+G39+G40+G41++G42+G43</f>
        <v>18095.173962</v>
      </c>
      <c r="H19" s="51">
        <f t="shared" si="0"/>
        <v>0</v>
      </c>
      <c r="I19" s="51">
        <f>I20+I36+I37+I38+I39+I40+I41++I42+I43</f>
        <v>15158.612046</v>
      </c>
      <c r="J19" s="51">
        <f>J20+J36+J37+J38+J39+J40+J41++J42+J43</f>
        <v>129.43599999999998</v>
      </c>
      <c r="K19" s="51">
        <f>K20+K36+K37+K38+K39+K40+K41++K42+K43</f>
        <v>80.109464</v>
      </c>
      <c r="L19" s="52">
        <f t="shared" si="0"/>
        <v>1983.3523499999997</v>
      </c>
      <c r="M19" s="53">
        <f>SUM(C19:L19)</f>
        <v>192587.741876</v>
      </c>
      <c r="N19" s="54">
        <f>N20+N36+N37+N40+N38</f>
        <v>-31998.33797521</v>
      </c>
      <c r="O19" s="53">
        <f aca="true" t="shared" si="1" ref="O19:O41">M19+N19</f>
        <v>160589.40390078997</v>
      </c>
      <c r="P19" s="54">
        <f>P20+P36+P37+P40+P42</f>
        <v>-216.088</v>
      </c>
      <c r="Q19" s="55">
        <f>O19+P19</f>
        <v>160373.31590078998</v>
      </c>
      <c r="R19" s="53">
        <f>Q19/$Q$10*100</f>
        <v>19.158202831297334</v>
      </c>
    </row>
    <row r="20" spans="2:18" s="57" customFormat="1" ht="18.75" customHeight="1">
      <c r="B20" s="42" t="s">
        <v>58</v>
      </c>
      <c r="C20" s="51">
        <f>C21+C34+C35</f>
        <v>63488.473957</v>
      </c>
      <c r="D20" s="51">
        <f>D21+D34+D35</f>
        <v>42493.87499999999</v>
      </c>
      <c r="E20" s="52">
        <f>E21+E34+E35</f>
        <v>28777.835</v>
      </c>
      <c r="F20" s="52">
        <f>F21+F34+F35</f>
        <v>1459.603</v>
      </c>
      <c r="G20" s="52">
        <f>G21+G34+G35</f>
        <v>17277.273891</v>
      </c>
      <c r="H20" s="52"/>
      <c r="I20" s="51">
        <f>I21+I34+I35</f>
        <v>7643.549</v>
      </c>
      <c r="J20" s="51"/>
      <c r="K20" s="56">
        <f>K21+K34+K35</f>
        <v>80.109464</v>
      </c>
      <c r="L20" s="56">
        <f>L21+L34+L35</f>
        <v>998.1274199999999</v>
      </c>
      <c r="M20" s="51">
        <f>SUM(C20:L20)</f>
        <v>162218.846732</v>
      </c>
      <c r="N20" s="51">
        <f>N21+N34+N35</f>
        <v>-9105.71712121</v>
      </c>
      <c r="O20" s="56">
        <f t="shared" si="1"/>
        <v>153113.12961079</v>
      </c>
      <c r="P20" s="51">
        <f>P21+P34+P35</f>
        <v>0</v>
      </c>
      <c r="Q20" s="44">
        <f aca="true" t="shared" si="2" ref="Q20:Q41">O20+P20</f>
        <v>153113.12961079</v>
      </c>
      <c r="R20" s="56">
        <f aca="true" t="shared" si="3" ref="R20:R43">Q20/$Q$10*100</f>
        <v>18.290900682211205</v>
      </c>
    </row>
    <row r="21" spans="2:18" ht="28.5" customHeight="1">
      <c r="B21" s="58" t="s">
        <v>59</v>
      </c>
      <c r="C21" s="59">
        <f>C22+C26+C27+C32+C33</f>
        <v>55236.151957</v>
      </c>
      <c r="D21" s="59">
        <f>D22+D26+D27+D32+D33</f>
        <v>33597.653999999995</v>
      </c>
      <c r="E21" s="60">
        <f aca="true" t="shared" si="4" ref="E21:L21">E22+E26+E27+E32+E33</f>
        <v>0</v>
      </c>
      <c r="F21" s="60">
        <f t="shared" si="4"/>
        <v>0</v>
      </c>
      <c r="G21" s="61">
        <f t="shared" si="4"/>
        <v>1721.426645</v>
      </c>
      <c r="H21" s="60">
        <f t="shared" si="4"/>
        <v>0</v>
      </c>
      <c r="I21" s="59">
        <f>I22+I26+I27+I32+I33</f>
        <v>1366.25</v>
      </c>
      <c r="J21" s="4">
        <f t="shared" si="4"/>
        <v>0</v>
      </c>
      <c r="K21" s="4">
        <f t="shared" si="4"/>
        <v>0</v>
      </c>
      <c r="L21" s="4">
        <f t="shared" si="4"/>
        <v>0</v>
      </c>
      <c r="M21" s="59">
        <f>SUM(C21:L21)</f>
        <v>91921.482602</v>
      </c>
      <c r="N21" s="4">
        <f>N22+N26+N27+N32+N33</f>
        <v>0</v>
      </c>
      <c r="O21" s="59">
        <f t="shared" si="1"/>
        <v>91921.482602</v>
      </c>
      <c r="P21" s="4">
        <f>P22+P26+P27+P32+P33</f>
        <v>0</v>
      </c>
      <c r="Q21" s="62">
        <f t="shared" si="2"/>
        <v>91921.482602</v>
      </c>
      <c r="R21" s="59">
        <f t="shared" si="3"/>
        <v>10.980944045155896</v>
      </c>
    </row>
    <row r="22" spans="2:18" ht="33.75" customHeight="1">
      <c r="B22" s="63" t="s">
        <v>60</v>
      </c>
      <c r="C22" s="59">
        <f aca="true" t="shared" si="5" ref="C22:H22">C23+C24+C25</f>
        <v>17743.312957000002</v>
      </c>
      <c r="D22" s="59">
        <f>D23+D24+D25</f>
        <v>13722.482999999998</v>
      </c>
      <c r="E22" s="60">
        <f t="shared" si="5"/>
        <v>0</v>
      </c>
      <c r="F22" s="60">
        <f t="shared" si="5"/>
        <v>0</v>
      </c>
      <c r="G22" s="60">
        <f t="shared" si="5"/>
        <v>0</v>
      </c>
      <c r="H22" s="60">
        <f t="shared" si="5"/>
        <v>0</v>
      </c>
      <c r="I22" s="4"/>
      <c r="J22" s="4">
        <f>J23+J24+J25</f>
        <v>0</v>
      </c>
      <c r="K22" s="1">
        <f>K23+K24+K25</f>
        <v>0</v>
      </c>
      <c r="L22" s="4">
        <f>L23+L24+L25</f>
        <v>0</v>
      </c>
      <c r="M22" s="59">
        <f aca="true" t="shared" si="6" ref="M22:M41">SUM(C22:L22)</f>
        <v>31465.795957000002</v>
      </c>
      <c r="N22" s="4">
        <f>N23+N24+N25</f>
        <v>0</v>
      </c>
      <c r="O22" s="59">
        <f t="shared" si="1"/>
        <v>31465.795957000002</v>
      </c>
      <c r="P22" s="4">
        <f>P23+P24+P25</f>
        <v>0</v>
      </c>
      <c r="Q22" s="62">
        <f t="shared" si="2"/>
        <v>31465.795957000002</v>
      </c>
      <c r="R22" s="59">
        <f>Q22/$Q$10*100</f>
        <v>3.75890526305101</v>
      </c>
    </row>
    <row r="23" spans="2:18" ht="22.5" customHeight="1">
      <c r="B23" s="64" t="s">
        <v>61</v>
      </c>
      <c r="C23" s="1">
        <v>10342.067</v>
      </c>
      <c r="D23" s="1">
        <v>25.89</v>
      </c>
      <c r="E23" s="60"/>
      <c r="F23" s="60"/>
      <c r="G23" s="60"/>
      <c r="H23" s="60"/>
      <c r="I23" s="59"/>
      <c r="J23" s="1"/>
      <c r="K23" s="1"/>
      <c r="L23" s="1"/>
      <c r="M23" s="59">
        <f t="shared" si="6"/>
        <v>10367.956999999999</v>
      </c>
      <c r="N23" s="1"/>
      <c r="O23" s="59">
        <f t="shared" si="1"/>
        <v>10367.956999999999</v>
      </c>
      <c r="P23" s="1"/>
      <c r="Q23" s="62">
        <f t="shared" si="2"/>
        <v>10367.956999999999</v>
      </c>
      <c r="R23" s="59">
        <f>Q23/$Q$10*100</f>
        <v>1.2385565643292316</v>
      </c>
    </row>
    <row r="24" spans="2:18" ht="30" customHeight="1">
      <c r="B24" s="64" t="s">
        <v>62</v>
      </c>
      <c r="C24" s="1">
        <v>6096.209957000001</v>
      </c>
      <c r="D24" s="1">
        <v>13687.525</v>
      </c>
      <c r="E24" s="2"/>
      <c r="F24" s="2"/>
      <c r="G24" s="2"/>
      <c r="H24" s="2"/>
      <c r="I24" s="59"/>
      <c r="J24" s="1"/>
      <c r="K24" s="1"/>
      <c r="L24" s="1"/>
      <c r="M24" s="59">
        <f t="shared" si="6"/>
        <v>19783.734957</v>
      </c>
      <c r="N24" s="1"/>
      <c r="O24" s="59">
        <f t="shared" si="1"/>
        <v>19783.734957</v>
      </c>
      <c r="P24" s="1"/>
      <c r="Q24" s="62">
        <f t="shared" si="2"/>
        <v>19783.734957</v>
      </c>
      <c r="R24" s="59">
        <f>Q24/$Q$10*100</f>
        <v>2.3633657815075857</v>
      </c>
    </row>
    <row r="25" spans="2:18" ht="36" customHeight="1">
      <c r="B25" s="65" t="s">
        <v>63</v>
      </c>
      <c r="C25" s="1">
        <v>1305.036</v>
      </c>
      <c r="D25" s="1">
        <v>9.068</v>
      </c>
      <c r="E25" s="2"/>
      <c r="F25" s="2"/>
      <c r="G25" s="2"/>
      <c r="H25" s="2"/>
      <c r="I25" s="59"/>
      <c r="J25" s="1"/>
      <c r="K25" s="1"/>
      <c r="L25" s="1"/>
      <c r="M25" s="59">
        <f t="shared" si="6"/>
        <v>1314.104</v>
      </c>
      <c r="N25" s="1"/>
      <c r="O25" s="59">
        <f t="shared" si="1"/>
        <v>1314.104</v>
      </c>
      <c r="P25" s="1"/>
      <c r="Q25" s="62">
        <f t="shared" si="2"/>
        <v>1314.104</v>
      </c>
      <c r="R25" s="59">
        <f t="shared" si="3"/>
        <v>0.15698291721419186</v>
      </c>
    </row>
    <row r="26" spans="2:18" ht="23.25" customHeight="1">
      <c r="B26" s="63" t="s">
        <v>64</v>
      </c>
      <c r="C26" s="1">
        <v>92.634</v>
      </c>
      <c r="D26" s="1">
        <v>3819.525</v>
      </c>
      <c r="E26" s="60"/>
      <c r="F26" s="60"/>
      <c r="G26" s="60"/>
      <c r="H26" s="60"/>
      <c r="I26" s="59"/>
      <c r="J26" s="1"/>
      <c r="K26" s="1"/>
      <c r="L26" s="1"/>
      <c r="M26" s="59">
        <f t="shared" si="6"/>
        <v>3912.159</v>
      </c>
      <c r="N26" s="1"/>
      <c r="O26" s="59">
        <f t="shared" si="1"/>
        <v>3912.159</v>
      </c>
      <c r="P26" s="1"/>
      <c r="Q26" s="62">
        <f t="shared" si="2"/>
        <v>3912.159</v>
      </c>
      <c r="R26" s="59">
        <f t="shared" si="3"/>
        <v>0.4673466730378688</v>
      </c>
    </row>
    <row r="27" spans="2:18" ht="36.75" customHeight="1">
      <c r="B27" s="66" t="s">
        <v>65</v>
      </c>
      <c r="C27" s="46">
        <f>SUM(C28:C31)</f>
        <v>36675.975</v>
      </c>
      <c r="D27" s="46">
        <f aca="true" t="shared" si="7" ref="D27:L27">D28+D29+D30+D31</f>
        <v>15935.552</v>
      </c>
      <c r="E27" s="2">
        <f t="shared" si="7"/>
        <v>0</v>
      </c>
      <c r="F27" s="2">
        <f t="shared" si="7"/>
        <v>0</v>
      </c>
      <c r="G27" s="67">
        <f>G28+G29+G30+G31</f>
        <v>1721.426645</v>
      </c>
      <c r="H27" s="2">
        <f t="shared" si="7"/>
        <v>0</v>
      </c>
      <c r="I27" s="46">
        <f>I28+I29+I30+I31</f>
        <v>913.4169999999999</v>
      </c>
      <c r="J27" s="1">
        <f t="shared" si="7"/>
        <v>0</v>
      </c>
      <c r="K27" s="1">
        <f t="shared" si="7"/>
        <v>0</v>
      </c>
      <c r="L27" s="1">
        <f t="shared" si="7"/>
        <v>0</v>
      </c>
      <c r="M27" s="59">
        <f t="shared" si="6"/>
        <v>55246.370645</v>
      </c>
      <c r="N27" s="1">
        <f>N28+N29+N30</f>
        <v>0</v>
      </c>
      <c r="O27" s="59">
        <f t="shared" si="1"/>
        <v>55246.370645</v>
      </c>
      <c r="P27" s="1">
        <f>P28+P29+P30</f>
        <v>0</v>
      </c>
      <c r="Q27" s="62">
        <f t="shared" si="2"/>
        <v>55246.370645</v>
      </c>
      <c r="R27" s="59">
        <f t="shared" si="3"/>
        <v>6.599733681161152</v>
      </c>
    </row>
    <row r="28" spans="2:18" ht="25.5" customHeight="1">
      <c r="B28" s="64" t="s">
        <v>66</v>
      </c>
      <c r="C28" s="1">
        <v>19283.597999999998</v>
      </c>
      <c r="D28" s="1">
        <v>14810.481</v>
      </c>
      <c r="E28" s="60"/>
      <c r="F28" s="60"/>
      <c r="G28" s="60"/>
      <c r="H28" s="60"/>
      <c r="I28" s="59"/>
      <c r="J28" s="1"/>
      <c r="K28" s="1"/>
      <c r="L28" s="1"/>
      <c r="M28" s="59">
        <f t="shared" si="6"/>
        <v>34094.079</v>
      </c>
      <c r="N28" s="1"/>
      <c r="O28" s="59">
        <f t="shared" si="1"/>
        <v>34094.079</v>
      </c>
      <c r="P28" s="1"/>
      <c r="Q28" s="62">
        <f t="shared" si="2"/>
        <v>34094.079</v>
      </c>
      <c r="R28" s="59">
        <f t="shared" si="3"/>
        <v>4.072880062119221</v>
      </c>
    </row>
    <row r="29" spans="2:18" ht="20.25" customHeight="1">
      <c r="B29" s="64" t="s">
        <v>67</v>
      </c>
      <c r="C29" s="1">
        <v>15953.757</v>
      </c>
      <c r="D29" s="1"/>
      <c r="E29" s="2"/>
      <c r="F29" s="2"/>
      <c r="G29" s="2"/>
      <c r="H29" s="2"/>
      <c r="I29" s="2">
        <v>849.429</v>
      </c>
      <c r="J29" s="1"/>
      <c r="K29" s="1"/>
      <c r="L29" s="1"/>
      <c r="M29" s="59">
        <f t="shared" si="6"/>
        <v>16803.185999999998</v>
      </c>
      <c r="N29" s="1"/>
      <c r="O29" s="59">
        <f t="shared" si="1"/>
        <v>16803.185999999998</v>
      </c>
      <c r="P29" s="1"/>
      <c r="Q29" s="62">
        <f t="shared" si="2"/>
        <v>16803.185999999998</v>
      </c>
      <c r="R29" s="59">
        <f t="shared" si="3"/>
        <v>2.007309282045156</v>
      </c>
    </row>
    <row r="30" spans="2:18" s="69" customFormat="1" ht="36.75" customHeight="1">
      <c r="B30" s="68" t="s">
        <v>68</v>
      </c>
      <c r="C30" s="1">
        <v>659.506</v>
      </c>
      <c r="D30" s="1">
        <v>31.720999999999997</v>
      </c>
      <c r="E30" s="2"/>
      <c r="F30" s="2">
        <v>0</v>
      </c>
      <c r="G30" s="2">
        <v>1721.426645</v>
      </c>
      <c r="H30" s="2"/>
      <c r="I30" s="1"/>
      <c r="J30" s="1"/>
      <c r="K30" s="1"/>
      <c r="L30" s="1"/>
      <c r="M30" s="59">
        <f t="shared" si="6"/>
        <v>2412.653645</v>
      </c>
      <c r="N30" s="1"/>
      <c r="O30" s="59">
        <f t="shared" si="1"/>
        <v>2412.653645</v>
      </c>
      <c r="P30" s="1"/>
      <c r="Q30" s="62">
        <f t="shared" si="2"/>
        <v>2412.653645</v>
      </c>
      <c r="R30" s="59">
        <f t="shared" si="3"/>
        <v>0.2882157024250388</v>
      </c>
    </row>
    <row r="31" spans="2:18" ht="58.5" customHeight="1">
      <c r="B31" s="68" t="s">
        <v>69</v>
      </c>
      <c r="C31" s="1">
        <v>779.114</v>
      </c>
      <c r="D31" s="1">
        <v>1093.35</v>
      </c>
      <c r="E31" s="2"/>
      <c r="F31" s="2">
        <v>0</v>
      </c>
      <c r="G31" s="2"/>
      <c r="H31" s="2"/>
      <c r="I31" s="1">
        <v>63.988</v>
      </c>
      <c r="J31" s="70"/>
      <c r="K31" s="1"/>
      <c r="L31" s="1"/>
      <c r="M31" s="59">
        <f t="shared" si="6"/>
        <v>1936.452</v>
      </c>
      <c r="N31" s="1"/>
      <c r="O31" s="59">
        <f t="shared" si="1"/>
        <v>1936.452</v>
      </c>
      <c r="P31" s="1"/>
      <c r="Q31" s="62">
        <f t="shared" si="2"/>
        <v>1936.452</v>
      </c>
      <c r="R31" s="59">
        <f t="shared" si="3"/>
        <v>0.23132863457173575</v>
      </c>
    </row>
    <row r="32" spans="2:18" ht="36" customHeight="1">
      <c r="B32" s="66" t="s">
        <v>70</v>
      </c>
      <c r="C32" s="1">
        <v>629.498</v>
      </c>
      <c r="D32" s="1">
        <v>0</v>
      </c>
      <c r="E32" s="2"/>
      <c r="F32" s="2"/>
      <c r="G32" s="2"/>
      <c r="H32" s="2"/>
      <c r="I32" s="1"/>
      <c r="J32" s="1"/>
      <c r="K32" s="1"/>
      <c r="L32" s="1"/>
      <c r="M32" s="59">
        <f t="shared" si="6"/>
        <v>629.498</v>
      </c>
      <c r="N32" s="1"/>
      <c r="O32" s="59">
        <f t="shared" si="1"/>
        <v>629.498</v>
      </c>
      <c r="P32" s="1"/>
      <c r="Q32" s="62">
        <f t="shared" si="2"/>
        <v>629.498</v>
      </c>
      <c r="R32" s="59">
        <f t="shared" si="3"/>
        <v>0.07519985664795126</v>
      </c>
    </row>
    <row r="33" spans="2:18" ht="33" customHeight="1">
      <c r="B33" s="71" t="s">
        <v>71</v>
      </c>
      <c r="C33" s="1">
        <v>94.732</v>
      </c>
      <c r="D33" s="1">
        <v>120.094</v>
      </c>
      <c r="E33" s="2"/>
      <c r="F33" s="2"/>
      <c r="G33" s="2"/>
      <c r="H33" s="2"/>
      <c r="I33" s="1">
        <v>452.833</v>
      </c>
      <c r="J33" s="1"/>
      <c r="K33" s="1"/>
      <c r="L33" s="1"/>
      <c r="M33" s="59">
        <f t="shared" si="6"/>
        <v>667.659</v>
      </c>
      <c r="N33" s="1"/>
      <c r="O33" s="59">
        <f t="shared" si="1"/>
        <v>667.659</v>
      </c>
      <c r="P33" s="1"/>
      <c r="Q33" s="62">
        <f t="shared" si="2"/>
        <v>667.659</v>
      </c>
      <c r="R33" s="59">
        <f t="shared" si="3"/>
        <v>0.07975857125791422</v>
      </c>
    </row>
    <row r="34" spans="2:18" ht="27.75" customHeight="1">
      <c r="B34" s="72" t="s">
        <v>72</v>
      </c>
      <c r="C34" s="1">
        <v>797.885</v>
      </c>
      <c r="D34" s="1"/>
      <c r="E34" s="2">
        <v>28710.899999999998</v>
      </c>
      <c r="F34" s="2">
        <v>1453.288</v>
      </c>
      <c r="G34" s="2">
        <v>15534.506000000001</v>
      </c>
      <c r="H34" s="2"/>
      <c r="I34" s="1">
        <v>1.122</v>
      </c>
      <c r="J34" s="1"/>
      <c r="K34" s="1"/>
      <c r="L34" s="1"/>
      <c r="M34" s="59">
        <f t="shared" si="6"/>
        <v>46497.701</v>
      </c>
      <c r="N34" s="73">
        <v>-89.467</v>
      </c>
      <c r="O34" s="59">
        <f t="shared" si="1"/>
        <v>46408.234000000004</v>
      </c>
      <c r="P34" s="1"/>
      <c r="Q34" s="62">
        <f t="shared" si="2"/>
        <v>46408.234000000004</v>
      </c>
      <c r="R34" s="59">
        <f t="shared" si="3"/>
        <v>5.543929518576037</v>
      </c>
    </row>
    <row r="35" spans="2:18" ht="27" customHeight="1">
      <c r="B35" s="74" t="s">
        <v>73</v>
      </c>
      <c r="C35" s="1">
        <v>7454.437</v>
      </c>
      <c r="D35" s="1">
        <v>8896.221</v>
      </c>
      <c r="E35" s="1">
        <v>66.935</v>
      </c>
      <c r="F35" s="1">
        <v>6.315</v>
      </c>
      <c r="G35" s="1">
        <v>21.341246</v>
      </c>
      <c r="H35" s="2"/>
      <c r="I35" s="1">
        <v>6276.177</v>
      </c>
      <c r="J35" s="75"/>
      <c r="K35" s="1">
        <v>80.109464</v>
      </c>
      <c r="L35" s="1">
        <v>998.1274199999999</v>
      </c>
      <c r="M35" s="59">
        <f t="shared" si="6"/>
        <v>23799.66313</v>
      </c>
      <c r="N35" s="73">
        <v>-9016.25012121</v>
      </c>
      <c r="O35" s="59">
        <f t="shared" si="1"/>
        <v>14783.413008790001</v>
      </c>
      <c r="P35" s="1"/>
      <c r="Q35" s="62">
        <f t="shared" si="2"/>
        <v>14783.413008790001</v>
      </c>
      <c r="R35" s="59">
        <f t="shared" si="3"/>
        <v>1.7660271184792737</v>
      </c>
    </row>
    <row r="36" spans="2:18" ht="24" customHeight="1">
      <c r="B36" s="76" t="s">
        <v>74</v>
      </c>
      <c r="C36" s="1">
        <v>0</v>
      </c>
      <c r="D36" s="1">
        <v>4982.314853</v>
      </c>
      <c r="E36" s="2">
        <v>8911.744</v>
      </c>
      <c r="F36" s="2">
        <v>0</v>
      </c>
      <c r="G36" s="2">
        <v>817.900071</v>
      </c>
      <c r="H36" s="2"/>
      <c r="I36" s="1">
        <v>7181.972</v>
      </c>
      <c r="J36" s="1">
        <v>13.464999999999998</v>
      </c>
      <c r="K36" s="1"/>
      <c r="L36" s="1">
        <v>985.2249299999999</v>
      </c>
      <c r="M36" s="59">
        <f t="shared" si="6"/>
        <v>22892.620854</v>
      </c>
      <c r="N36" s="46">
        <f>-M36</f>
        <v>-22892.620854</v>
      </c>
      <c r="O36" s="59">
        <f t="shared" si="1"/>
        <v>0</v>
      </c>
      <c r="P36" s="1"/>
      <c r="Q36" s="62">
        <f t="shared" si="2"/>
        <v>0</v>
      </c>
      <c r="R36" s="59">
        <f t="shared" si="3"/>
        <v>0</v>
      </c>
    </row>
    <row r="37" spans="2:18" ht="23.25" customHeight="1">
      <c r="B37" s="77" t="s">
        <v>75</v>
      </c>
      <c r="C37" s="1">
        <v>178.602</v>
      </c>
      <c r="D37" s="1">
        <v>146.92045399999998</v>
      </c>
      <c r="E37" s="2"/>
      <c r="F37" s="2"/>
      <c r="G37" s="2"/>
      <c r="H37" s="2"/>
      <c r="I37" s="1">
        <v>159.932046</v>
      </c>
      <c r="J37" s="75"/>
      <c r="K37" s="1"/>
      <c r="L37" s="1"/>
      <c r="M37" s="59">
        <f t="shared" si="6"/>
        <v>485.4545</v>
      </c>
      <c r="N37" s="1">
        <v>0</v>
      </c>
      <c r="O37" s="59">
        <f t="shared" si="1"/>
        <v>485.4545</v>
      </c>
      <c r="P37" s="1"/>
      <c r="Q37" s="62">
        <f t="shared" si="2"/>
        <v>485.4545</v>
      </c>
      <c r="R37" s="59">
        <f t="shared" si="3"/>
        <v>0.05799241428742086</v>
      </c>
    </row>
    <row r="38" spans="2:18" ht="20.25" customHeight="1">
      <c r="B38" s="28" t="s">
        <v>76</v>
      </c>
      <c r="C38" s="1"/>
      <c r="D38" s="1">
        <v>0</v>
      </c>
      <c r="E38" s="2"/>
      <c r="F38" s="2"/>
      <c r="G38" s="2">
        <v>0</v>
      </c>
      <c r="H38" s="2"/>
      <c r="I38" s="1"/>
      <c r="J38" s="1"/>
      <c r="K38" s="1"/>
      <c r="L38" s="1">
        <v>0</v>
      </c>
      <c r="M38" s="59">
        <f t="shared" si="6"/>
        <v>0</v>
      </c>
      <c r="N38" s="46"/>
      <c r="O38" s="59">
        <f t="shared" si="1"/>
        <v>0</v>
      </c>
      <c r="P38" s="1"/>
      <c r="Q38" s="62">
        <f t="shared" si="2"/>
        <v>0</v>
      </c>
      <c r="R38" s="59">
        <f t="shared" si="3"/>
        <v>0</v>
      </c>
    </row>
    <row r="39" spans="2:18" ht="20.25" customHeight="1">
      <c r="B39" s="78" t="s">
        <v>77</v>
      </c>
      <c r="C39" s="1">
        <v>-124.54599999999999</v>
      </c>
      <c r="D39" s="1">
        <v>155.72716599999998</v>
      </c>
      <c r="E39" s="1">
        <v>0</v>
      </c>
      <c r="F39" s="1">
        <v>0</v>
      </c>
      <c r="G39" s="1">
        <v>0</v>
      </c>
      <c r="H39" s="1"/>
      <c r="I39" s="1">
        <v>70.423</v>
      </c>
      <c r="J39" s="1">
        <v>78.13799999999999</v>
      </c>
      <c r="K39" s="1"/>
      <c r="L39" s="1"/>
      <c r="M39" s="59">
        <f t="shared" si="6"/>
        <v>179.742166</v>
      </c>
      <c r="N39" s="1"/>
      <c r="O39" s="59">
        <f t="shared" si="1"/>
        <v>179.742166</v>
      </c>
      <c r="P39" s="1"/>
      <c r="Q39" s="62">
        <f t="shared" si="2"/>
        <v>179.742166</v>
      </c>
      <c r="R39" s="59">
        <f t="shared" si="3"/>
        <v>0.021472006450842195</v>
      </c>
    </row>
    <row r="40" spans="2:18" ht="29.25" customHeight="1">
      <c r="B40" s="28" t="s">
        <v>78</v>
      </c>
      <c r="C40" s="1">
        <v>216.088</v>
      </c>
      <c r="D40" s="1"/>
      <c r="E40" s="2"/>
      <c r="F40" s="2"/>
      <c r="G40" s="2"/>
      <c r="H40" s="2"/>
      <c r="I40" s="1"/>
      <c r="J40" s="1"/>
      <c r="K40" s="1"/>
      <c r="L40" s="1"/>
      <c r="M40" s="59">
        <f t="shared" si="6"/>
        <v>216.088</v>
      </c>
      <c r="N40" s="1"/>
      <c r="O40" s="59">
        <f t="shared" si="1"/>
        <v>216.088</v>
      </c>
      <c r="P40" s="1">
        <f>-O40</f>
        <v>-216.088</v>
      </c>
      <c r="Q40" s="47">
        <f t="shared" si="2"/>
        <v>0</v>
      </c>
      <c r="R40" s="59">
        <f t="shared" si="3"/>
        <v>0</v>
      </c>
    </row>
    <row r="41" spans="2:18" ht="29.25" customHeight="1">
      <c r="B41" s="78" t="s">
        <v>79</v>
      </c>
      <c r="C41" s="3">
        <v>-193.545</v>
      </c>
      <c r="D41" s="1"/>
      <c r="E41" s="2"/>
      <c r="F41" s="2"/>
      <c r="G41" s="2"/>
      <c r="H41" s="2"/>
      <c r="I41" s="59"/>
      <c r="J41" s="1"/>
      <c r="K41" s="1"/>
      <c r="L41" s="1"/>
      <c r="M41" s="59">
        <f t="shared" si="6"/>
        <v>-193.545</v>
      </c>
      <c r="N41" s="1"/>
      <c r="O41" s="59">
        <f t="shared" si="1"/>
        <v>-193.545</v>
      </c>
      <c r="P41" s="1"/>
      <c r="Q41" s="47">
        <f t="shared" si="2"/>
        <v>-193.545</v>
      </c>
      <c r="R41" s="59">
        <f t="shared" si="3"/>
        <v>-0.02312089356110381</v>
      </c>
    </row>
    <row r="42" spans="2:18" ht="57.75" customHeight="1">
      <c r="B42" s="78" t="s">
        <v>80</v>
      </c>
      <c r="C42" s="3">
        <v>-153.451</v>
      </c>
      <c r="D42" s="1">
        <v>3.533</v>
      </c>
      <c r="E42" s="2"/>
      <c r="F42" s="2"/>
      <c r="G42" s="2"/>
      <c r="H42" s="2"/>
      <c r="I42" s="1">
        <v>2.935</v>
      </c>
      <c r="J42" s="1"/>
      <c r="K42" s="1"/>
      <c r="L42" s="1"/>
      <c r="M42" s="59">
        <f>SUM(C42:L42)</f>
        <v>-146.983</v>
      </c>
      <c r="N42" s="1"/>
      <c r="O42" s="59">
        <f>M42+N42</f>
        <v>-146.983</v>
      </c>
      <c r="P42" s="1"/>
      <c r="Q42" s="47">
        <f>O42+P42</f>
        <v>-146.983</v>
      </c>
      <c r="R42" s="59">
        <f t="shared" si="3"/>
        <v>-0.017558595149922352</v>
      </c>
    </row>
    <row r="43" spans="2:18" ht="54" customHeight="1">
      <c r="B43" s="78" t="s">
        <v>81</v>
      </c>
      <c r="C43" s="3">
        <v>6445.286999999999</v>
      </c>
      <c r="D43" s="3">
        <v>352.594996</v>
      </c>
      <c r="E43" s="3">
        <v>0</v>
      </c>
      <c r="F43" s="3">
        <v>0.0016279999999999992</v>
      </c>
      <c r="G43" s="3">
        <v>0</v>
      </c>
      <c r="H43" s="3"/>
      <c r="I43" s="3">
        <v>99.80099999999993</v>
      </c>
      <c r="J43" s="3">
        <v>37.833</v>
      </c>
      <c r="K43" s="3"/>
      <c r="L43" s="1"/>
      <c r="M43" s="59">
        <f>SUM(C43:L43)</f>
        <v>6935.517623999999</v>
      </c>
      <c r="N43" s="1"/>
      <c r="O43" s="59">
        <f>M43+N43</f>
        <v>6935.517623999999</v>
      </c>
      <c r="P43" s="1"/>
      <c r="Q43" s="47">
        <f>O43+P43</f>
        <v>6935.517623999999</v>
      </c>
      <c r="R43" s="59">
        <f t="shared" si="3"/>
        <v>0.8285172170588937</v>
      </c>
    </row>
    <row r="44" spans="2:18" ht="36" customHeight="1">
      <c r="B44" s="78"/>
      <c r="C44" s="3"/>
      <c r="D44" s="1"/>
      <c r="E44" s="1"/>
      <c r="F44" s="1"/>
      <c r="G44" s="1"/>
      <c r="H44" s="1"/>
      <c r="I44" s="1"/>
      <c r="J44" s="1"/>
      <c r="K44" s="1"/>
      <c r="L44" s="1"/>
      <c r="M44" s="59"/>
      <c r="N44" s="1"/>
      <c r="O44" s="59"/>
      <c r="P44" s="1"/>
      <c r="Q44" s="47"/>
      <c r="R44" s="59"/>
    </row>
    <row r="45" spans="2:18" ht="12.75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52"/>
      <c r="M45" s="56"/>
      <c r="N45" s="51"/>
      <c r="O45" s="56"/>
      <c r="P45" s="51"/>
      <c r="Q45" s="44"/>
      <c r="R45" s="56"/>
    </row>
    <row r="46" spans="2:18" s="57" customFormat="1" ht="30.75" customHeight="1">
      <c r="B46" s="50" t="s">
        <v>82</v>
      </c>
      <c r="C46" s="51">
        <f>C47+C60+C63+C66</f>
        <v>85182.98700000001</v>
      </c>
      <c r="D46" s="51">
        <f aca="true" t="shared" si="8" ref="D46:L46">D47+D60+D63+D66+D67</f>
        <v>43385.395788</v>
      </c>
      <c r="E46" s="51">
        <f>E47+E60+E63+E66+E67</f>
        <v>37527.813608</v>
      </c>
      <c r="F46" s="51">
        <f t="shared" si="8"/>
        <v>632.0871688</v>
      </c>
      <c r="G46" s="51">
        <f t="shared" si="8"/>
        <v>19591.898411</v>
      </c>
      <c r="H46" s="51">
        <f t="shared" si="8"/>
        <v>0</v>
      </c>
      <c r="I46" s="51">
        <f t="shared" si="8"/>
        <v>13187.644000000004</v>
      </c>
      <c r="J46" s="51">
        <f>J47+J60+J63+J66+J67</f>
        <v>128.77048</v>
      </c>
      <c r="K46" s="51">
        <f t="shared" si="8"/>
        <v>31.129464</v>
      </c>
      <c r="L46" s="56">
        <f t="shared" si="8"/>
        <v>1866.6085370000003</v>
      </c>
      <c r="M46" s="56">
        <f>SUM(C46:L46)</f>
        <v>201534.33445680002</v>
      </c>
      <c r="N46" s="51">
        <f>N47+N60+N63+N66+N67</f>
        <v>-31998.33797521</v>
      </c>
      <c r="O46" s="56">
        <f aca="true" t="shared" si="9" ref="O46:O66">M46+N46</f>
        <v>169535.99648159003</v>
      </c>
      <c r="P46" s="51">
        <f>P47+P60+P63+P66+P67</f>
        <v>-2627.821433</v>
      </c>
      <c r="Q46" s="44">
        <f aca="true" t="shared" si="10" ref="Q46:Q66">O46+P46</f>
        <v>166908.17504859003</v>
      </c>
      <c r="R46" s="56">
        <f aca="true" t="shared" si="11" ref="R46:R66">Q46/$Q$10*100</f>
        <v>19.938857370516068</v>
      </c>
    </row>
    <row r="47" spans="2:18" ht="19.5" customHeight="1">
      <c r="B47" s="79" t="s">
        <v>83</v>
      </c>
      <c r="C47" s="51">
        <f>SUM(C48:C52)+C59</f>
        <v>83185.34400000001</v>
      </c>
      <c r="D47" s="51">
        <f>D48+D49+D50+D51+D52+D59</f>
        <v>38405.294816</v>
      </c>
      <c r="E47" s="52">
        <f>E48+E49+E50+E51+E52+E59</f>
        <v>37546.973608</v>
      </c>
      <c r="F47" s="52">
        <f aca="true" t="shared" si="12" ref="F47:L47">F48+F49+F50+F51+F52+F59</f>
        <v>641.7641688</v>
      </c>
      <c r="G47" s="52">
        <f t="shared" si="12"/>
        <v>19608.822</v>
      </c>
      <c r="H47" s="52">
        <f t="shared" si="12"/>
        <v>0</v>
      </c>
      <c r="I47" s="51">
        <f>I48+I49+I50+I51+I52+I59</f>
        <v>12697.919000000004</v>
      </c>
      <c r="J47" s="51">
        <f t="shared" si="12"/>
        <v>128.77048</v>
      </c>
      <c r="K47" s="80">
        <f t="shared" si="12"/>
        <v>31.129464</v>
      </c>
      <c r="L47" s="51">
        <f t="shared" si="12"/>
        <v>993.489087</v>
      </c>
      <c r="M47" s="59">
        <f aca="true" t="shared" si="13" ref="M47:M66">SUM(C47:L47)</f>
        <v>193239.5066238</v>
      </c>
      <c r="N47" s="51">
        <f>N48+N49+N50+N51+N52+N59</f>
        <v>-31922.025585209998</v>
      </c>
      <c r="O47" s="59">
        <f t="shared" si="9"/>
        <v>161317.48103859</v>
      </c>
      <c r="P47" s="51">
        <f>P48+P49+P50+P51+P52+P59</f>
        <v>0</v>
      </c>
      <c r="Q47" s="47">
        <f t="shared" si="10"/>
        <v>161317.48103859</v>
      </c>
      <c r="R47" s="59">
        <f t="shared" si="11"/>
        <v>19.270992837007526</v>
      </c>
    </row>
    <row r="48" spans="1:18" ht="23.25" customHeight="1">
      <c r="A48" s="81"/>
      <c r="B48" s="82" t="s">
        <v>84</v>
      </c>
      <c r="C48" s="83">
        <v>15484.768</v>
      </c>
      <c r="D48" s="84">
        <v>21372.146664</v>
      </c>
      <c r="E48" s="60">
        <v>139.211</v>
      </c>
      <c r="F48" s="60">
        <v>72.599</v>
      </c>
      <c r="G48" s="60">
        <v>186.765</v>
      </c>
      <c r="H48" s="60"/>
      <c r="I48" s="4">
        <v>7428.278</v>
      </c>
      <c r="J48" s="84"/>
      <c r="K48" s="4"/>
      <c r="L48" s="84">
        <v>236.09639</v>
      </c>
      <c r="M48" s="59">
        <f t="shared" si="13"/>
        <v>44919.864054</v>
      </c>
      <c r="N48" s="43"/>
      <c r="O48" s="59">
        <f t="shared" si="9"/>
        <v>44919.864054</v>
      </c>
      <c r="P48" s="43"/>
      <c r="Q48" s="47">
        <f t="shared" si="10"/>
        <v>44919.864054</v>
      </c>
      <c r="R48" s="59">
        <f t="shared" si="11"/>
        <v>5.366128784374626</v>
      </c>
    </row>
    <row r="49" spans="1:18" ht="23.25" customHeight="1">
      <c r="A49" s="81"/>
      <c r="B49" s="82" t="s">
        <v>85</v>
      </c>
      <c r="C49" s="84">
        <v>3052.913</v>
      </c>
      <c r="D49" s="84">
        <v>9948.752480000001</v>
      </c>
      <c r="E49" s="60">
        <v>270.008</v>
      </c>
      <c r="F49" s="60">
        <v>21.302</v>
      </c>
      <c r="G49" s="85">
        <v>15964.51</v>
      </c>
      <c r="H49" s="60">
        <v>0</v>
      </c>
      <c r="I49" s="4">
        <v>3412.943</v>
      </c>
      <c r="J49" s="4">
        <v>1.44753</v>
      </c>
      <c r="K49" s="4">
        <v>6.290464</v>
      </c>
      <c r="L49" s="4">
        <v>742.271037</v>
      </c>
      <c r="M49" s="59">
        <f t="shared" si="13"/>
        <v>33420.437511000004</v>
      </c>
      <c r="N49" s="46">
        <v>-9005.203</v>
      </c>
      <c r="O49" s="59">
        <f t="shared" si="9"/>
        <v>24415.234511000002</v>
      </c>
      <c r="P49" s="43"/>
      <c r="Q49" s="47">
        <f t="shared" si="10"/>
        <v>24415.234511000002</v>
      </c>
      <c r="R49" s="59">
        <f t="shared" si="11"/>
        <v>2.916644906343328</v>
      </c>
    </row>
    <row r="50" spans="1:18" ht="17.25" customHeight="1">
      <c r="A50" s="81"/>
      <c r="B50" s="82" t="s">
        <v>86</v>
      </c>
      <c r="C50" s="84">
        <v>7103.353</v>
      </c>
      <c r="D50" s="84">
        <v>332.43468700000005</v>
      </c>
      <c r="E50" s="60">
        <v>1.916</v>
      </c>
      <c r="F50" s="60">
        <v>0</v>
      </c>
      <c r="G50" s="60">
        <v>1.264</v>
      </c>
      <c r="H50" s="60">
        <v>0</v>
      </c>
      <c r="I50" s="4">
        <v>0.101</v>
      </c>
      <c r="J50" s="4">
        <v>0</v>
      </c>
      <c r="K50" s="84">
        <v>24.694</v>
      </c>
      <c r="L50" s="4">
        <v>15.12166</v>
      </c>
      <c r="M50" s="59">
        <f t="shared" si="13"/>
        <v>7478.884347</v>
      </c>
      <c r="N50" s="46">
        <v>-35.99978121</v>
      </c>
      <c r="O50" s="59">
        <f t="shared" si="9"/>
        <v>7442.88456579</v>
      </c>
      <c r="P50" s="43"/>
      <c r="Q50" s="47">
        <f>O50+P50</f>
        <v>7442.88456579</v>
      </c>
      <c r="R50" s="59">
        <f t="shared" si="11"/>
        <v>0.8891272925325528</v>
      </c>
    </row>
    <row r="51" spans="1:18" ht="18.75" customHeight="1">
      <c r="A51" s="81"/>
      <c r="B51" s="82" t="s">
        <v>87</v>
      </c>
      <c r="C51" s="84">
        <v>2952.599</v>
      </c>
      <c r="D51" s="84">
        <v>1232.940143</v>
      </c>
      <c r="E51" s="60"/>
      <c r="F51" s="60">
        <v>0.276</v>
      </c>
      <c r="G51" s="60"/>
      <c r="H51" s="60"/>
      <c r="I51" s="4">
        <v>60.065</v>
      </c>
      <c r="J51" s="84"/>
      <c r="K51" s="80"/>
      <c r="L51" s="84"/>
      <c r="M51" s="59">
        <f t="shared" si="13"/>
        <v>4245.880142999999</v>
      </c>
      <c r="N51" s="43"/>
      <c r="O51" s="59">
        <f t="shared" si="9"/>
        <v>4245.880142999999</v>
      </c>
      <c r="P51" s="43"/>
      <c r="Q51" s="47">
        <f t="shared" si="10"/>
        <v>4245.880142999999</v>
      </c>
      <c r="R51" s="59">
        <f t="shared" si="11"/>
        <v>0.5072130143352048</v>
      </c>
    </row>
    <row r="52" spans="1:18" ht="26.25" customHeight="1">
      <c r="A52" s="81"/>
      <c r="B52" s="86" t="s">
        <v>88</v>
      </c>
      <c r="C52" s="80">
        <f aca="true" t="shared" si="14" ref="C52:K52">SUM(C53:C58)</f>
        <v>54321.366</v>
      </c>
      <c r="D52" s="80">
        <f t="shared" si="14"/>
        <v>5519.020842</v>
      </c>
      <c r="E52" s="80">
        <f t="shared" si="14"/>
        <v>37135.838608</v>
      </c>
      <c r="F52" s="80">
        <f t="shared" si="14"/>
        <v>547.5871688</v>
      </c>
      <c r="G52" s="80">
        <f t="shared" si="14"/>
        <v>3456.2830000000004</v>
      </c>
      <c r="H52" s="80">
        <f t="shared" si="14"/>
        <v>0</v>
      </c>
      <c r="I52" s="80">
        <f t="shared" si="14"/>
        <v>1783.0989999999997</v>
      </c>
      <c r="J52" s="80">
        <f>SUM(J53:J58)</f>
        <v>127.32295</v>
      </c>
      <c r="K52" s="80">
        <f t="shared" si="14"/>
        <v>0.145</v>
      </c>
      <c r="L52" s="80">
        <f>L53+L54+L56+L58+L55</f>
        <v>0</v>
      </c>
      <c r="M52" s="59">
        <f t="shared" si="13"/>
        <v>102890.6625688</v>
      </c>
      <c r="N52" s="80">
        <f>N53+N54+N56+N58+N55+N57</f>
        <v>-22766.753110666665</v>
      </c>
      <c r="O52" s="59">
        <f t="shared" si="9"/>
        <v>80123.90945813333</v>
      </c>
      <c r="P52" s="80">
        <f>P53+P54+P56+P58+P55</f>
        <v>0</v>
      </c>
      <c r="Q52" s="47">
        <f t="shared" si="10"/>
        <v>80123.90945813333</v>
      </c>
      <c r="R52" s="59">
        <f t="shared" si="11"/>
        <v>9.57160547821447</v>
      </c>
    </row>
    <row r="53" spans="1:18" ht="32.25" customHeight="1">
      <c r="A53" s="81"/>
      <c r="B53" s="87" t="s">
        <v>89</v>
      </c>
      <c r="C53" s="84">
        <v>18917.829</v>
      </c>
      <c r="D53" s="4">
        <v>435.64970900000026</v>
      </c>
      <c r="E53" s="88">
        <v>0.066</v>
      </c>
      <c r="F53" s="88">
        <v>108.373</v>
      </c>
      <c r="G53" s="88">
        <v>2169.067</v>
      </c>
      <c r="H53" s="88">
        <v>0</v>
      </c>
      <c r="I53" s="84">
        <v>424.394</v>
      </c>
      <c r="J53" s="84"/>
      <c r="K53" s="51"/>
      <c r="L53" s="4"/>
      <c r="M53" s="59">
        <f t="shared" si="13"/>
        <v>22055.378709</v>
      </c>
      <c r="N53" s="46">
        <v>-21393.027257666665</v>
      </c>
      <c r="O53" s="59">
        <f t="shared" si="9"/>
        <v>662.3514513333357</v>
      </c>
      <c r="P53" s="43"/>
      <c r="Q53" s="47">
        <f t="shared" si="10"/>
        <v>662.3514513333357</v>
      </c>
      <c r="R53" s="59">
        <f t="shared" si="11"/>
        <v>0.07912453127862092</v>
      </c>
    </row>
    <row r="54" spans="1:18" ht="15">
      <c r="A54" s="81"/>
      <c r="B54" s="89" t="s">
        <v>90</v>
      </c>
      <c r="C54" s="84">
        <v>7422.983</v>
      </c>
      <c r="D54" s="4">
        <v>322.630576</v>
      </c>
      <c r="E54" s="60">
        <v>0.165473</v>
      </c>
      <c r="F54" s="60">
        <v>0.0365408</v>
      </c>
      <c r="G54" s="60"/>
      <c r="H54" s="60"/>
      <c r="I54" s="4">
        <v>214.961</v>
      </c>
      <c r="J54" s="4">
        <v>1.71595</v>
      </c>
      <c r="K54" s="4"/>
      <c r="L54" s="4"/>
      <c r="M54" s="59">
        <f t="shared" si="13"/>
        <v>7962.4925398</v>
      </c>
      <c r="N54" s="46">
        <v>-131.72244</v>
      </c>
      <c r="O54" s="59">
        <f>M54+N54</f>
        <v>7830.7700998</v>
      </c>
      <c r="P54" s="43"/>
      <c r="Q54" s="47">
        <f t="shared" si="10"/>
        <v>7830.7700998</v>
      </c>
      <c r="R54" s="59">
        <f t="shared" si="11"/>
        <v>0.9354641141799067</v>
      </c>
    </row>
    <row r="55" spans="1:18" ht="38.25" customHeight="1">
      <c r="A55" s="81"/>
      <c r="B55" s="68" t="s">
        <v>91</v>
      </c>
      <c r="C55" s="84">
        <v>144.465</v>
      </c>
      <c r="D55" s="4">
        <v>342.494526</v>
      </c>
      <c r="E55" s="4"/>
      <c r="F55" s="4">
        <v>0</v>
      </c>
      <c r="G55" s="4"/>
      <c r="H55" s="60"/>
      <c r="I55" s="4">
        <v>73.392</v>
      </c>
      <c r="J55" s="4">
        <v>87.774</v>
      </c>
      <c r="K55" s="4"/>
      <c r="L55" s="4"/>
      <c r="M55" s="59">
        <f t="shared" si="13"/>
        <v>648.1255259999999</v>
      </c>
      <c r="N55" s="46">
        <v>-36.052593</v>
      </c>
      <c r="O55" s="59">
        <f t="shared" si="9"/>
        <v>612.0729329999999</v>
      </c>
      <c r="P55" s="45"/>
      <c r="Q55" s="77">
        <f t="shared" si="10"/>
        <v>612.0729329999999</v>
      </c>
      <c r="R55" s="59">
        <f t="shared" si="11"/>
        <v>0.07311825743638752</v>
      </c>
    </row>
    <row r="56" spans="1:18" ht="15">
      <c r="A56" s="81"/>
      <c r="B56" s="89" t="s">
        <v>92</v>
      </c>
      <c r="C56" s="84">
        <v>17787.382</v>
      </c>
      <c r="D56" s="4">
        <v>3152.841544</v>
      </c>
      <c r="E56" s="60">
        <v>37135.346</v>
      </c>
      <c r="F56" s="60">
        <v>424.14799999999997</v>
      </c>
      <c r="G56" s="60">
        <v>1287.2160000000001</v>
      </c>
      <c r="H56" s="60"/>
      <c r="I56" s="4">
        <v>63.023</v>
      </c>
      <c r="J56" s="4"/>
      <c r="K56" s="4"/>
      <c r="L56" s="4"/>
      <c r="M56" s="59">
        <f t="shared" si="13"/>
        <v>59849.956544</v>
      </c>
      <c r="N56" s="43"/>
      <c r="O56" s="59">
        <f t="shared" si="9"/>
        <v>59849.956544</v>
      </c>
      <c r="P56" s="43"/>
      <c r="Q56" s="47">
        <f t="shared" si="10"/>
        <v>59849.956544</v>
      </c>
      <c r="R56" s="59">
        <f t="shared" si="11"/>
        <v>7.149678239636842</v>
      </c>
    </row>
    <row r="57" spans="1:18" ht="74.25" customHeight="1">
      <c r="A57" s="81"/>
      <c r="B57" s="68" t="s">
        <v>93</v>
      </c>
      <c r="C57" s="84">
        <v>8241.879</v>
      </c>
      <c r="D57" s="4">
        <v>504.61172999999997</v>
      </c>
      <c r="E57" s="60"/>
      <c r="F57" s="60">
        <v>0.001628</v>
      </c>
      <c r="G57" s="60"/>
      <c r="H57" s="60"/>
      <c r="I57" s="4">
        <v>520.6789999999996</v>
      </c>
      <c r="J57" s="4">
        <v>37.833</v>
      </c>
      <c r="K57" s="4"/>
      <c r="L57" s="4"/>
      <c r="M57" s="59">
        <f t="shared" si="13"/>
        <v>9305.004358000002</v>
      </c>
      <c r="N57" s="54">
        <v>-1205.95082</v>
      </c>
      <c r="O57" s="59">
        <f t="shared" si="9"/>
        <v>8099.053538000002</v>
      </c>
      <c r="P57" s="43"/>
      <c r="Q57" s="47">
        <f t="shared" si="10"/>
        <v>8099.053538000002</v>
      </c>
      <c r="R57" s="59">
        <f t="shared" si="11"/>
        <v>0.9675132646039901</v>
      </c>
    </row>
    <row r="58" spans="1:18" ht="15">
      <c r="A58" s="81"/>
      <c r="B58" s="89" t="s">
        <v>94</v>
      </c>
      <c r="C58" s="84">
        <v>1806.828</v>
      </c>
      <c r="D58" s="4">
        <v>760.7927569999999</v>
      </c>
      <c r="E58" s="60">
        <v>0.261135</v>
      </c>
      <c r="F58" s="60">
        <v>15.028</v>
      </c>
      <c r="G58" s="60">
        <v>0</v>
      </c>
      <c r="H58" s="60"/>
      <c r="I58" s="4">
        <v>486.65</v>
      </c>
      <c r="J58" s="4">
        <v>0</v>
      </c>
      <c r="K58" s="4">
        <v>0.145</v>
      </c>
      <c r="L58" s="4"/>
      <c r="M58" s="59">
        <f t="shared" si="13"/>
        <v>3069.7048919999997</v>
      </c>
      <c r="N58" s="43"/>
      <c r="O58" s="59">
        <f t="shared" si="9"/>
        <v>3069.7048919999997</v>
      </c>
      <c r="P58" s="43"/>
      <c r="Q58" s="47">
        <f t="shared" si="10"/>
        <v>3069.7048919999997</v>
      </c>
      <c r="R58" s="59">
        <f t="shared" si="11"/>
        <v>0.36670707107872413</v>
      </c>
    </row>
    <row r="59" spans="1:18" s="43" customFormat="1" ht="31.5" customHeight="1">
      <c r="A59" s="90"/>
      <c r="B59" s="91" t="s">
        <v>95</v>
      </c>
      <c r="C59" s="84">
        <v>270.345</v>
      </c>
      <c r="D59" s="4">
        <v>0</v>
      </c>
      <c r="E59" s="60">
        <v>0</v>
      </c>
      <c r="F59" s="60"/>
      <c r="G59" s="60"/>
      <c r="H59" s="60"/>
      <c r="I59" s="4">
        <v>13.433</v>
      </c>
      <c r="J59" s="59">
        <v>0</v>
      </c>
      <c r="K59" s="59"/>
      <c r="L59" s="4"/>
      <c r="M59" s="59">
        <f t="shared" si="13"/>
        <v>283.778</v>
      </c>
      <c r="N59" s="46">
        <v>-114.06969333333333</v>
      </c>
      <c r="O59" s="59">
        <f t="shared" si="9"/>
        <v>169.7083066666667</v>
      </c>
      <c r="Q59" s="47">
        <f t="shared" si="10"/>
        <v>169.7083066666667</v>
      </c>
      <c r="R59" s="59">
        <f t="shared" si="11"/>
        <v>0.020273361207342813</v>
      </c>
    </row>
    <row r="60" spans="1:18" ht="19.5" customHeight="1">
      <c r="A60" s="81"/>
      <c r="B60" s="79" t="s">
        <v>96</v>
      </c>
      <c r="C60" s="59">
        <f>SUM(C61:C62)</f>
        <v>992.223</v>
      </c>
      <c r="D60" s="59">
        <f>D61+D62</f>
        <v>4085.6303729999995</v>
      </c>
      <c r="E60" s="61">
        <f aca="true" t="shared" si="15" ref="E60:L60">E61+E62</f>
        <v>2.094</v>
      </c>
      <c r="F60" s="61">
        <f t="shared" si="15"/>
        <v>0.456</v>
      </c>
      <c r="G60" s="61">
        <f t="shared" si="15"/>
        <v>0.149411</v>
      </c>
      <c r="H60" s="61">
        <f t="shared" si="15"/>
        <v>0</v>
      </c>
      <c r="I60" s="59">
        <f>I61+I62</f>
        <v>498.927</v>
      </c>
      <c r="J60" s="59">
        <f t="shared" si="15"/>
        <v>0</v>
      </c>
      <c r="K60" s="4">
        <f t="shared" si="15"/>
        <v>0</v>
      </c>
      <c r="L60" s="59">
        <f t="shared" si="15"/>
        <v>822.3660600000001</v>
      </c>
      <c r="M60" s="59">
        <f t="shared" si="13"/>
        <v>6401.845844</v>
      </c>
      <c r="N60" s="59">
        <f>N61+N62</f>
        <v>-25.559</v>
      </c>
      <c r="O60" s="59">
        <f t="shared" si="9"/>
        <v>6376.286844</v>
      </c>
      <c r="P60" s="43">
        <f>P61+P62</f>
        <v>0</v>
      </c>
      <c r="Q60" s="47">
        <f>O60+P60</f>
        <v>6376.286844</v>
      </c>
      <c r="R60" s="59">
        <f t="shared" si="11"/>
        <v>0.7617114853661451</v>
      </c>
    </row>
    <row r="61" spans="1:18" ht="19.5" customHeight="1">
      <c r="A61" s="81"/>
      <c r="B61" s="89" t="s">
        <v>97</v>
      </c>
      <c r="C61" s="4">
        <v>992.223</v>
      </c>
      <c r="D61" s="84">
        <v>3906.3725529999997</v>
      </c>
      <c r="E61" s="60">
        <v>2.094</v>
      </c>
      <c r="F61" s="60">
        <v>0.456</v>
      </c>
      <c r="G61" s="60">
        <v>0.149411</v>
      </c>
      <c r="H61" s="60"/>
      <c r="I61" s="4">
        <v>498.925</v>
      </c>
      <c r="J61" s="4">
        <v>0</v>
      </c>
      <c r="K61" s="59">
        <v>0</v>
      </c>
      <c r="L61" s="84">
        <v>822.3660600000001</v>
      </c>
      <c r="M61" s="59">
        <f t="shared" si="13"/>
        <v>6222.586024</v>
      </c>
      <c r="N61" s="59">
        <v>-25.559</v>
      </c>
      <c r="O61" s="59">
        <f t="shared" si="9"/>
        <v>6197.027024</v>
      </c>
      <c r="P61" s="43"/>
      <c r="Q61" s="47">
        <f t="shared" si="10"/>
        <v>6197.027024</v>
      </c>
      <c r="R61" s="59">
        <f t="shared" si="11"/>
        <v>0.7402970999880539</v>
      </c>
    </row>
    <row r="62" spans="1:18" ht="19.5" customHeight="1">
      <c r="A62" s="81"/>
      <c r="B62" s="89" t="s">
        <v>98</v>
      </c>
      <c r="C62" s="4">
        <v>0</v>
      </c>
      <c r="D62" s="84">
        <v>179.25782</v>
      </c>
      <c r="E62" s="88"/>
      <c r="F62" s="88">
        <v>0</v>
      </c>
      <c r="G62" s="88"/>
      <c r="H62" s="88"/>
      <c r="I62" s="4">
        <v>0.002</v>
      </c>
      <c r="J62" s="59"/>
      <c r="K62" s="59"/>
      <c r="L62" s="84"/>
      <c r="M62" s="59">
        <f t="shared" si="13"/>
        <v>179.25982000000002</v>
      </c>
      <c r="N62" s="54"/>
      <c r="O62" s="59">
        <f t="shared" si="9"/>
        <v>179.25982000000002</v>
      </c>
      <c r="P62" s="43"/>
      <c r="Q62" s="47">
        <f t="shared" si="10"/>
        <v>179.25982000000002</v>
      </c>
      <c r="R62" s="59">
        <f t="shared" si="11"/>
        <v>0.021414385378091032</v>
      </c>
    </row>
    <row r="63" spans="1:18" ht="23.25" customHeight="1">
      <c r="A63" s="81"/>
      <c r="B63" s="79" t="s">
        <v>78</v>
      </c>
      <c r="C63" s="80">
        <f>C64+C65</f>
        <v>1593.703</v>
      </c>
      <c r="D63" s="80">
        <f>D64+D65</f>
        <v>1028.213433</v>
      </c>
      <c r="E63" s="80">
        <f>E64+E65</f>
        <v>0</v>
      </c>
      <c r="F63" s="80">
        <f>F64+F65</f>
        <v>0</v>
      </c>
      <c r="G63" s="80">
        <f>G64+G65</f>
        <v>0</v>
      </c>
      <c r="H63" s="88"/>
      <c r="I63" s="80">
        <f>I64+I65</f>
        <v>5.905</v>
      </c>
      <c r="J63" s="59"/>
      <c r="K63" s="59">
        <f>K64+K65</f>
        <v>0</v>
      </c>
      <c r="L63" s="80">
        <f>L64+L65</f>
        <v>50.75339</v>
      </c>
      <c r="M63" s="59">
        <f t="shared" si="13"/>
        <v>2678.574823</v>
      </c>
      <c r="N63" s="80">
        <f>N64+N65</f>
        <v>-50.75339</v>
      </c>
      <c r="O63" s="59">
        <f t="shared" si="9"/>
        <v>2627.821433</v>
      </c>
      <c r="P63" s="80">
        <f>P64+P65</f>
        <v>-2627.821433</v>
      </c>
      <c r="Q63" s="47">
        <f t="shared" si="10"/>
        <v>0</v>
      </c>
      <c r="R63" s="59">
        <f t="shared" si="11"/>
        <v>0</v>
      </c>
    </row>
    <row r="64" spans="1:18" ht="15">
      <c r="A64" s="81"/>
      <c r="B64" s="92" t="s">
        <v>99</v>
      </c>
      <c r="C64" s="93">
        <v>50.79</v>
      </c>
      <c r="D64" s="84">
        <v>0</v>
      </c>
      <c r="E64" s="88">
        <v>0</v>
      </c>
      <c r="F64" s="88">
        <v>0</v>
      </c>
      <c r="G64" s="88"/>
      <c r="H64" s="88">
        <v>0</v>
      </c>
      <c r="I64" s="84"/>
      <c r="J64" s="59"/>
      <c r="K64" s="59"/>
      <c r="L64" s="84"/>
      <c r="M64" s="59">
        <f t="shared" si="13"/>
        <v>50.79</v>
      </c>
      <c r="N64" s="43"/>
      <c r="O64" s="59">
        <f t="shared" si="9"/>
        <v>50.79</v>
      </c>
      <c r="P64" s="43">
        <f>-O64</f>
        <v>-50.79</v>
      </c>
      <c r="Q64" s="47"/>
      <c r="R64" s="59">
        <f t="shared" si="11"/>
        <v>0</v>
      </c>
    </row>
    <row r="65" spans="1:18" ht="19.5" customHeight="1">
      <c r="A65" s="81"/>
      <c r="B65" s="92" t="s">
        <v>100</v>
      </c>
      <c r="C65" s="84">
        <v>1542.913</v>
      </c>
      <c r="D65" s="84">
        <v>1028.213433</v>
      </c>
      <c r="E65" s="88">
        <v>0</v>
      </c>
      <c r="F65" s="88">
        <v>0</v>
      </c>
      <c r="G65" s="88"/>
      <c r="H65" s="88">
        <v>0</v>
      </c>
      <c r="I65" s="84">
        <v>5.905</v>
      </c>
      <c r="J65" s="59"/>
      <c r="K65" s="59"/>
      <c r="L65" s="84">
        <v>50.75339</v>
      </c>
      <c r="M65" s="59">
        <f t="shared" si="13"/>
        <v>2627.784823</v>
      </c>
      <c r="N65" s="46">
        <v>-50.75339</v>
      </c>
      <c r="O65" s="59">
        <f t="shared" si="9"/>
        <v>2577.031433</v>
      </c>
      <c r="P65" s="43">
        <f>-O65</f>
        <v>-2577.031433</v>
      </c>
      <c r="Q65" s="47">
        <f t="shared" si="10"/>
        <v>0</v>
      </c>
      <c r="R65" s="59">
        <f t="shared" si="11"/>
        <v>0</v>
      </c>
    </row>
    <row r="66" spans="1:18" ht="34.5" customHeight="1">
      <c r="A66" s="81"/>
      <c r="B66" s="94" t="s">
        <v>101</v>
      </c>
      <c r="C66" s="84">
        <v>-588.283</v>
      </c>
      <c r="D66" s="84">
        <v>-133.742834</v>
      </c>
      <c r="E66" s="88">
        <v>-21.254</v>
      </c>
      <c r="F66" s="88">
        <v>-10.133</v>
      </c>
      <c r="G66" s="88">
        <v>-17.073</v>
      </c>
      <c r="H66" s="88"/>
      <c r="I66" s="88">
        <v>-15.107</v>
      </c>
      <c r="J66" s="59"/>
      <c r="K66" s="84"/>
      <c r="L66" s="84"/>
      <c r="M66" s="59">
        <f t="shared" si="13"/>
        <v>-785.592834</v>
      </c>
      <c r="N66" s="43"/>
      <c r="O66" s="59">
        <f t="shared" si="9"/>
        <v>-785.592834</v>
      </c>
      <c r="P66" s="43"/>
      <c r="Q66" s="47">
        <f t="shared" si="10"/>
        <v>-785.592834</v>
      </c>
      <c r="R66" s="59">
        <f t="shared" si="11"/>
        <v>-0.09384695185760364</v>
      </c>
    </row>
    <row r="67" spans="2:18" ht="12" customHeight="1">
      <c r="B67" s="94"/>
      <c r="C67" s="84"/>
      <c r="D67" s="84"/>
      <c r="E67" s="88"/>
      <c r="F67" s="88"/>
      <c r="G67" s="88"/>
      <c r="H67" s="88"/>
      <c r="I67" s="51"/>
      <c r="J67" s="59"/>
      <c r="K67" s="84"/>
      <c r="L67" s="84"/>
      <c r="M67" s="59"/>
      <c r="N67" s="43"/>
      <c r="O67" s="59"/>
      <c r="P67" s="43"/>
      <c r="Q67" s="47"/>
      <c r="R67" s="59"/>
    </row>
    <row r="68" spans="2:18" ht="34.5" customHeight="1" thickBot="1">
      <c r="B68" s="95" t="s">
        <v>102</v>
      </c>
      <c r="C68" s="96">
        <f aca="true" t="shared" si="16" ref="C68:L68">C19-C46</f>
        <v>-15326.078043000001</v>
      </c>
      <c r="D68" s="96">
        <f t="shared" si="16"/>
        <v>4749.569680999986</v>
      </c>
      <c r="E68" s="97">
        <f t="shared" si="16"/>
        <v>161.76539200000116</v>
      </c>
      <c r="F68" s="97">
        <f t="shared" si="16"/>
        <v>827.5174592000001</v>
      </c>
      <c r="G68" s="97">
        <f t="shared" si="16"/>
        <v>-1496.7244489999975</v>
      </c>
      <c r="H68" s="97">
        <f t="shared" si="16"/>
        <v>0</v>
      </c>
      <c r="I68" s="96">
        <f t="shared" si="16"/>
        <v>1970.9680459999963</v>
      </c>
      <c r="J68" s="96">
        <f t="shared" si="16"/>
        <v>0.6655199999999866</v>
      </c>
      <c r="K68" s="96">
        <f t="shared" si="16"/>
        <v>48.980000000000004</v>
      </c>
      <c r="L68" s="96">
        <f t="shared" si="16"/>
        <v>116.74381299999936</v>
      </c>
      <c r="M68" s="96">
        <f>SUM(C68:L68)</f>
        <v>-8946.592580800016</v>
      </c>
      <c r="N68" s="98">
        <f>N19-N46</f>
        <v>0</v>
      </c>
      <c r="O68" s="96">
        <f>O19-O46</f>
        <v>-8946.592580800061</v>
      </c>
      <c r="P68" s="96">
        <f>P19-P46</f>
        <v>2411.733433</v>
      </c>
      <c r="Q68" s="99">
        <f>Q19-Q46</f>
        <v>-6534.859147800045</v>
      </c>
      <c r="R68" s="100">
        <f>Q68/$Q$10*100</f>
        <v>-0.7806545392187367</v>
      </c>
    </row>
    <row r="69" ht="19.5" customHeight="1" thickTop="1"/>
  </sheetData>
  <sheetProtection/>
  <mergeCells count="6">
    <mergeCell ref="N2:R2"/>
    <mergeCell ref="B3:R3"/>
    <mergeCell ref="B4:R4"/>
    <mergeCell ref="Q12:R15"/>
    <mergeCell ref="Q16:Q17"/>
    <mergeCell ref="R16:R17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3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2017-09-25T10:29:33Z</cp:lastPrinted>
  <dcterms:created xsi:type="dcterms:W3CDTF">2017-09-25T07:59:48Z</dcterms:created>
  <dcterms:modified xsi:type="dcterms:W3CDTF">2017-09-25T10:29:49Z</dcterms:modified>
  <cp:category/>
  <cp:version/>
  <cp:contentType/>
  <cp:contentStatus/>
</cp:coreProperties>
</file>