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mart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'[19]data input'!#REF!</definedName>
    <definedName name="___bas2">'[19]data input'!#REF!</definedName>
    <definedName name="___bas3">'[19]data input'!#REF!</definedName>
    <definedName name="___BOP2">'[28]BoP'!#REF!</definedName>
    <definedName name="___CPI98">'[34]REER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'[20]Annual Tables'!#REF!</definedName>
    <definedName name="___PAG2">'[20]Index'!#REF!</definedName>
    <definedName name="___PAG3">'[20]Index'!#REF!</definedName>
    <definedName name="___PAG4">'[20]Index'!#REF!</definedName>
    <definedName name="___PAG5">'[20]Index'!#REF!</definedName>
    <definedName name="___PAG6">'[20]Index'!#REF!</definedName>
    <definedName name="___PPI97">'[34]REER Forecast'!#REF!</definedName>
    <definedName name="___RES2">'[28]RES'!#REF!</definedName>
    <definedName name="___rge1">#REF!</definedName>
    <definedName name="___som1">'[19]data input'!#REF!</definedName>
    <definedName name="___som2">'[19]data input'!#REF!</definedName>
    <definedName name="___som3">'[19]data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'[19]data input'!#REF!</definedName>
    <definedName name="__bas2">'[19]data input'!#REF!</definedName>
    <definedName name="__bas3">'[19]data input'!#REF!</definedName>
    <definedName name="__BOP1">#REF!</definedName>
    <definedName name="__BOP2">'[28]BoP'!#REF!</definedName>
    <definedName name="__CPI98">'[34]REER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'[20]Annual Tables'!#REF!</definedName>
    <definedName name="__PAG2">'[20]Index'!#REF!</definedName>
    <definedName name="__PAG3">'[20]Index'!#REF!</definedName>
    <definedName name="__PAG4">'[20]Index'!#REF!</definedName>
    <definedName name="__PAG5">'[20]Index'!#REF!</definedName>
    <definedName name="__PAG6">'[20]Index'!#REF!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'[34]REER Forecast'!#REF!</definedName>
    <definedName name="__prt1">#REF!</definedName>
    <definedName name="__prt2">#REF!</definedName>
    <definedName name="__rep1">#REF!</definedName>
    <definedName name="__rep2">#REF!</definedName>
    <definedName name="__RES2">'[28]RES'!#REF!</definedName>
    <definedName name="__rge1">#REF!</definedName>
    <definedName name="__s92">NA()</definedName>
    <definedName name="__som1">'[19]data input'!#REF!</definedName>
    <definedName name="__som2">'[19]data input'!#REF!</definedName>
    <definedName name="__som3">'[19]data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'[13]Assumptions'!#REF!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'[13]Assumptions'!#REF!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'[18]INT_RATES_old'!$A$1:$I$34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'[18]BNKLOANS_old'!$A$1:$F$40</definedName>
    <definedName name="bas1">'[19]data input'!#REF!</definedName>
    <definedName name="bas2">'[19]data input'!#REF!</definedName>
    <definedName name="bas3">'[19]data input'!#REF!</definedName>
    <definedName name="BASDAT">'[20]Annual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'[19]data input'!#REF!</definedName>
    <definedName name="BasicData">#REF!</definedName>
    <definedName name="basII">'[19]data input'!#REF!</definedName>
    <definedName name="basIII">'[19]data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'[28]BoP'!#REF!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'[34]REER Forecast'!#REF!</definedName>
    <definedName name="CPIindex">'[34]REER Forecast'!#REF!</definedName>
    <definedName name="CPImonth">'[34]REER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'[43]EU2DBase'!$B$14:$B$31</definedName>
    <definedName name="DATESATKM">#REF!</definedName>
    <definedName name="DATESM">'[43]EU2DBase'!$B$88:$B$196</definedName>
    <definedName name="DATESMTKM">#REF!</definedName>
    <definedName name="DATESQ">'[43]EU2DBase'!$B$49:$B$72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'[44]Debt_Total'!#REF!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'[45]NPV_base'!#REF!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'[46]Contents'!$B$78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'[47]WEO LINK'!#REF!</definedName>
    <definedName name="EDN_11">'[48]WEO LINK'!#REF!</definedName>
    <definedName name="EDN_66">'[48]WEO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'[46]Contents'!$B$73</definedName>
    <definedName name="EDSSDESCRIPTOR_14">#REF!</definedName>
    <definedName name="EDSSDESCRIPTOR_25">#REF!</definedName>
    <definedName name="EDSSDESCRIPTOR_28">#REF!</definedName>
    <definedName name="EDSSFILE">'[46]Contents'!$B$77</definedName>
    <definedName name="EDSSFILE_14">#REF!</definedName>
    <definedName name="EDSSFILE_25">#REF!</definedName>
    <definedName name="EDSSFILE_28">#REF!</definedName>
    <definedName name="EDSSNAME">'[46]Contents'!$B$72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'[46]Contents'!$B$81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'[46]Contents'!$B$74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'[18]EMPLOY_old'!$A$1:$I$52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'[49]C'!$P$428:$T$428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'[92]Index'!$C$21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'[19]data input'!#REF!</definedName>
    <definedName name="fsan2">'[19]data input'!#REF!</definedName>
    <definedName name="fsan3">'[19]data input'!#REF!</definedName>
    <definedName name="fsI">'[19]data input'!#REF!</definedName>
    <definedName name="fsII">'[19]data input'!#REF!</definedName>
    <definedName name="fsIII">'[19]data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'[45]NPV_base'!#REF!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'[28]Input'!#REF!</definedName>
    <definedName name="INPUT_4">'[28]Input'!#REF!</definedName>
    <definedName name="int">#REF!</definedName>
    <definedName name="INTER_CRED">#REF!</definedName>
    <definedName name="INTER_DEPO">#REF!</definedName>
    <definedName name="INTEREST">'[18]INT_RATES_old'!$A$1:$I$35</definedName>
    <definedName name="Interest_IDA">#REF!</definedName>
    <definedName name="Interest_NC">'[45]NPV_base'!#REF!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'[18]LABORMKT_OLD'!$A$1:$O$39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'[45]NPV_base'!#REF!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'[60]Q2'!$E$63:$AH$63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'[20]Annual Raw Data'!#REF!</definedName>
    <definedName name="mflowsa">mflowsa</definedName>
    <definedName name="mflowsq">mflowsq</definedName>
    <definedName name="mgoods">'[25]CAgds'!$D$14:$BO$14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'[15]monimp'!$A$88:$F$92</definedName>
    <definedName name="MIMPALL">'[15]monimp'!$A$67:$F$88</definedName>
    <definedName name="minc">'[25]CAinc'!$D$14:$BO$14</definedName>
    <definedName name="minc_11">'[61]CAinc'!$D$14:$BO$14</definedName>
    <definedName name="MISC3">#REF!</definedName>
    <definedName name="MISC4">'[28]OUTPUT'!#REF!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'[20]Annual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'[43]EU2DBase'!#REF!</definedName>
    <definedName name="NAMESM">'[43]EU2DBase'!#REF!</definedName>
    <definedName name="NAMESQ">'[43]EU2DBase'!#REF!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'[60]Q2'!$E$47:$AH$47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'[15]junk'!$A$108:$F$137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'[20]Index'!#REF!</definedName>
    <definedName name="PAG3">'[20]Index'!#REF!</definedName>
    <definedName name="PAG4">'[20]Index'!#REF!</definedName>
    <definedName name="PAG5">'[20]Index'!#REF!</definedName>
    <definedName name="PAG6">'[20]Index'!#REF!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'martie 2015'!$C$2:$S$67</definedName>
    <definedName name="PRINT_AREA_MI">'[43]EU2DBase'!$C$12:$U$156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'martie 2015'!$9:$15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'[20]Quarterly Raw Data'!#REF!</definedName>
    <definedName name="QTAB7">'[20]Quarterly MacroFlow'!#REF!</definedName>
    <definedName name="QTAB7A">'[20]Quarterly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'[46]Contents'!$B$79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'[28]RES'!#REF!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'[13]Output data'!#REF!</definedName>
    <definedName name="SEK">#REF!</definedName>
    <definedName name="SEL_AGRI">'[18]AGRI_old'!$A$1:$S$22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'[19]data input'!#REF!</definedName>
    <definedName name="som2">'[19]data input'!#REF!</definedName>
    <definedName name="som3">'[19]data input'!#REF!</definedName>
    <definedName name="somI">'[19]data input'!#REF!</definedName>
    <definedName name="somII">'[19]data input'!#REF!</definedName>
    <definedName name="somIII">'[19]data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'[13]Output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'[19]data input'!#REF!</definedName>
    <definedName name="stat2">'[19]data input'!#REF!</definedName>
    <definedName name="stat3">'[19]data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'[19]data input'!#REF!</definedName>
    <definedName name="statII">'[19]data input'!#REF!</definedName>
    <definedName name="statIII">'[19]data input'!#REF!</definedName>
    <definedName name="statt">'[19]data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'[20]Annual Tables'!#REF!</definedName>
    <definedName name="TAB6B">'[20]Annual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'[18]SEI_OLD'!$A$1:$G$59</definedName>
    <definedName name="Table_1___Armenia__Selected_Economic_Indicators">'[18]SEI_OLD'!$A$1:$G$59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'[18]LABORMKT_OLD'!$A$1:$O$37</definedName>
    <definedName name="Table_10____Mozambique____Medium_Term_External_Debt__1997_2015">#REF!</definedName>
    <definedName name="Table_10__Armenia___Labor_Market_Indicators__1994_99__1">'[18]LABORMKT_OLD'!$A$1:$O$37</definedName>
    <definedName name="table_11">#REF!</definedName>
    <definedName name="Table_11._Armenia___Average_Monthly_Wages_in_the_State_Sector__1994_99__1">'[18]WAGES_old'!$A$1:$F$63</definedName>
    <definedName name="Table_11__Armenia___Average_Monthly_Wages_in_the_State_Sector__1994_99__1">'[18]WAGES_old'!$A$1:$F$63</definedName>
    <definedName name="Table_12.__Armenia__Labor_Force__Employment__and_Unemployment__1994_99">'[18]EMPLOY_old'!$A$1:$H$53</definedName>
    <definedName name="Table_12___Armenia__Labor_Force__Employment__and_Unemployment__1994_99">'[18]EMPLOY_old'!$A$1:$H$53</definedName>
    <definedName name="Table_13._Armenia___Employment_in_the_Public_Sector__1994_99">'[18]EMPL_PUBL_old'!$A$1:$F$27</definedName>
    <definedName name="Table_13__Armenia___Employment_in_the_Public_Sector__1994_99">'[18]EMPL_PUBL_old'!$A$1:$F$27</definedName>
    <definedName name="Table_14">#REF!</definedName>
    <definedName name="Table_14._Armenia___Budgetary_Sector_Employment__1994_99">'[18]EMPL_BUDG_old'!$A$1:$K$17</definedName>
    <definedName name="Table_14__Armenia___Budgetary_Sector_Employment__1994_99">'[18]EMPL_BUDG_old'!$A$1:$K$17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'[18]EXPEN_old'!$A$1:$F$25</definedName>
    <definedName name="Table_19__Armenia___Distribution_of_Current_Expenditures_in_the_Consolidated_Government_Budget__1994_99">'[18]EXPEN_old'!$A$1:$F$25</definedName>
    <definedName name="Table_2.__Armenia___Real_Gross_Domestic_Product_Growth__1994_99">'[18]NGDP_R_old'!$A$1:$L$35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'[18]TAX_REV_old'!$A$1:$F$24</definedName>
    <definedName name="Table_20__Armenia___Composition_of_Tax_Revenues_in_Consolidated_Government_Budget__1994_99">'[18]TAX_REV_old'!$A$1:$F$24</definedName>
    <definedName name="Table_21._Armenia___Accounts_of_the_Central_Bank__1994_99">'[18]CBANK_old'!$A$1:$U$46</definedName>
    <definedName name="Table_21__Armenia___Accounts_of_the_Central_Bank__1994_99">'[18]CBANK_old'!$A$1:$U$46</definedName>
    <definedName name="Table_22._Armenia___Monetary_Survey__1994_99">'[18]MSURVEY_old'!$A$1:$Q$52</definedName>
    <definedName name="Table_22__Armenia___Monetary_Survey__1994_99">'[18]MSURVEY_old'!$A$1:$Q$52</definedName>
    <definedName name="Table_23._Armenia___Commercial_Banks___Interest_Rates_for_Loans_and_Deposits_in_Drams_and_U.S._Dollars__1996_99">'[18]INT_RATES_old'!$A$1:$R$32</definedName>
    <definedName name="Table_23__Armenia___Commercial_Banks___Interest_Rates_for_Loans_and_Deposits_in_Drams_and_U_S__Dollars__1996_99">'[18]INT_RATES_old'!$A$1:$R$32</definedName>
    <definedName name="Table_24._Armenia___Treasury_Bills__1995_99">'[18]Tbill_old'!$A$1:$U$31</definedName>
    <definedName name="Table_24__Armenia___Treasury_Bills__1995_99">'[18]Tbill_old'!$A$1:$U$31</definedName>
    <definedName name="Table_25">#REF!</definedName>
    <definedName name="Table_25._Armenia___Quarterly_Balance_of_Payments_and_External_Financing__1995_99">'[18]BOP_Q_OLD'!$A$1:$F$74</definedName>
    <definedName name="Table_25__Armenia___Quarterly_Balance_of_Payments_and_External_Financing__1995_99">'[18]BOP_Q_OLD'!$A$1:$F$74</definedName>
    <definedName name="Table_26._Armenia___Summary_External_Debt_Data__1995_99">'[18]EXTDEBT_OLD'!$A$1:$F$45</definedName>
    <definedName name="Table_26__Armenia___Summary_External_Debt_Data__1995_99">'[18]EXTDEBT_OLD'!$A$1:$F$45</definedName>
    <definedName name="Table_27.__Armenia___Commodity_Composition_of_Trade__1995_99">'[18]COMP_TRADE'!$A$1:$F$29</definedName>
    <definedName name="Table_27___Armenia___Commodity_Composition_of_Trade__1995_99">'[18]COMP_TRADE'!$A$1:$F$29</definedName>
    <definedName name="Table_28._Armenia___Direction_of_Trade__1995_99">'[18]DOT'!$A$1:$F$66</definedName>
    <definedName name="Table_28__Armenia___Direction_of_Trade__1995_99">'[18]DOT'!$A$1:$F$66</definedName>
    <definedName name="Table_29._Armenia___Incorporatized_and_Partially_Privatized_Enterprises__1994_99">'[18]PRIVATE_OLD'!$A$1:$G$29</definedName>
    <definedName name="Table_29__Armenia___Incorporatized_and_Partially_Privatized_Enterprises__1994_99">'[18]PRIVATE_OLD'!$A$1:$G$29</definedName>
    <definedName name="Table_3.__Armenia_Quarterly_Real_GDP_1997_99">'[18]GDP_q_old'!$A$1:$P$31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'[18]BNKIND_old'!$A$1:$M$16</definedName>
    <definedName name="Table_30__Armenia___Banking_System_Indicators__1997_99">'[18]BNKIND_old'!$A$1:$M$16</definedName>
    <definedName name="Table_31._Armenia___Banking_Sector_Loans__1996_99">'[18]BNKLOANS_old'!$A$1:$O$40</definedName>
    <definedName name="Table_31__Armenia___Banking_Sector_Loans__1996_99">'[18]BNKLOANS_old'!$A$1:$O$40</definedName>
    <definedName name="Table_32._Armenia___Total_Electricity_Generation__Distribution_and_Collection__1994_99">'[18]ELECTR_old'!$A$1:$F$51</definedName>
    <definedName name="Table_32__Armenia___Total_Electricity_Generation__Distribution_and_Collection__1994_99">'[18]ELECTR_old'!$A$1:$F$51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'[18]taxrevSum'!$A$1:$F$52</definedName>
    <definedName name="Table_34__General_Government_Tax_Revenue_Performance_in_Armenia_and_Comparator_Countries_1995___1998_1">'[18]taxrevSum'!$A$1:$F$52</definedName>
    <definedName name="Table_4.__Moldova____Monetary_Survey_and_Projections__1994_98_1">#REF!</definedName>
    <definedName name="Table_4._Armenia___Gross_Domestic_Product__1994_99">'[18]NGDP_old'!$A$1:$O$33</definedName>
    <definedName name="Table_4___Moldova____Monetary_Survey_and_Projections__1994_98_1">#REF!</definedName>
    <definedName name="Table_4__Armenia___Gross_Domestic_Product__1994_99">'[18]NGDP_old'!$A$1:$O$33</definedName>
    <definedName name="Table_4SR">#REF!</definedName>
    <definedName name="Table_5._Armenia___Production_of_Selected_Agricultural_Products__1994_99">'[18]AGRI_old'!$A$1:$S$22</definedName>
    <definedName name="Table_5__Armenia___Production_of_Selected_Agricultural_Products__1994_99">'[18]AGRI_old'!$A$1:$S$22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'[18]INDCOM_old'!$A$1:$L$31</definedName>
    <definedName name="Table_6___Moldova__Balance_of_Payments__1994_98">#REF!</definedName>
    <definedName name="Table_6__Armenia___Production_of_Selected_Industrial_Commodities__1994_99">'[18]INDCOM_old'!$A$1:$L$31</definedName>
    <definedName name="Table_7._Armenia___Consumer_Prices__1994_99">'[18]CPI_old'!$A$1:$I$102</definedName>
    <definedName name="Table_7__Armenia___Consumer_Prices__1994_99">'[18]CPI_old'!$A$1:$I$102</definedName>
    <definedName name="Table_8.__Armenia___Selected_Energy_Prices__1994_99__1">'[18]ENERGY_old'!$A$1:$AF$25</definedName>
    <definedName name="Table_8___Armenia___Selected_Energy_Prices__1994_99__1">'[18]ENERGY_old'!$A$1:$AF$25</definedName>
    <definedName name="Table_9._Armenia___Regulated_Prices_for_Main_Commodities_and_Services__1994_99__1">'[18]MAINCOM_old '!$A$1:$H$20</definedName>
    <definedName name="Table_9__Armenia___Regulated_Prices_for_Main_Commodities_and_Services__1994_99__1">'[18]MAINCOM_old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'[28]Trade'!#REF!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'[43]EU2DBase'!$C$1:$F$196</definedName>
    <definedName name="UKR2">'[43]EU2DBase'!$G$1:$U$196</definedName>
    <definedName name="UKR3">'[43]EU2DBase'!#REF!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'[46]Contents'!$B$80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'[34]REER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'[61]CAgds'!$D$12:$BO$12</definedName>
    <definedName name="XGS">#REF!</definedName>
    <definedName name="xinc">'[25]CAinc'!$D$12:$BO$12</definedName>
    <definedName name="xinc_11">'[61]CAinc'!$D$12:$BO$12</definedName>
    <definedName name="xnfs">'[25]CAnfs'!$D$12:$BO$12</definedName>
    <definedName name="xnfs_11">'[61]CAnfs'!$D$12:$BO$12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55" authorId="0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55" authorId="0">
      <text>
        <r>
          <rPr>
            <sz val="9"/>
            <color indexed="10"/>
            <rFont val="Tahoma"/>
            <family val="2"/>
          </rPr>
          <t>+ 
 deduceri ANAF</t>
        </r>
      </text>
    </comment>
  </commentList>
</comments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<sst xmlns="http://schemas.openxmlformats.org/spreadsheetml/2006/main" count="111" uniqueCount="103">
  <si>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</si>
  <si>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Realizari  01.01 - 31.03.2015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</si>
  <si>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</si>
  <si>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</si>
  <si>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</si>
  <si>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</si>
  <si>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</si>
  <si>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</si>
  <si>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</si>
  <si>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</si>
  <si>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</si>
  <si>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</si>
  <si>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</si>
  <si>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</si>
  <si>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</si>
  <si>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</si>
  <si>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</si>
  <si>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</si>
  <si>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</si>
  <si>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</si>
  <si>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</si>
  <si>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</si>
  <si>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</si>
  <si>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</si>
  <si>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</si>
  <si>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</si>
  <si>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</si>
  <si>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</si>
  <si>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</si>
  <si>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</si>
  <si>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</si>
  <si>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</si>
  <si>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</si>
  <si>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</si>
  <si>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</si>
  <si>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</si>
  <si>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</si>
  <si>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</si>
  <si>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</si>
  <si>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</si>
  <si>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</si>
  <si>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</si>
  <si>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</si>
  <si>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</si>
  <si>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</si>
  <si>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</si>
  <si>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</si>
  <si>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</si>
  <si>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</si>
  <si>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</si>
  <si>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</si>
  <si>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</si>
  <si>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</si>
  <si>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</si>
  <si>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</si>
  <si>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</si>
  <si>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</si>
  <si>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</si>
  <si>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</si>
  <si>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</si>
  <si>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</si>
  <si>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</si>
  <si>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</si>
  <si>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</si>
  <si>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</si>
  <si>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</si>
  <si>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</si>
  <si>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</si>
  <si>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</si>
  <si>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</si>
  <si>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</si>
  <si>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</si>
  <si>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</si>
  <si>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</si>
  <si>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</si>
  <si>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</si>
  <si>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</si>
  <si>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</si>
  <si>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</si>
  <si>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</si>
  <si>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</si>
  <si>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</si>
  <si>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</si>
  <si>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</si>
  <si>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</si>
  <si>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</si>
  <si>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</si>
  <si>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</si>
  <si>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</si>
  <si>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</si>
  <si>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</si>
  <si>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</si>
  <si>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</si>
  <si>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</si>
  <si>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</si>
  <si>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</si>
  <si>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</si>
  <si>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</si>
  <si>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</si>
  <si>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</si>
  <si>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</si>
  <si>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</si>
  <si>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partial din
venituri 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</si>
</sst>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#,##0.00_);\(#,##0.00\)"/>
    <numFmt numFmtId="224" formatCode="_-* #,##0.00\ _D_M_-;\-* #,##0.00\ _D_M_-;_-* &quot;-&quot;??\ _D_M_-;_-@_-"/>
    <numFmt numFmtId="225" formatCode="_-* #,##0.000\ _l_e_i_-;\-* #,##0.000\ _l_e_i_-;_-* &quot;-&quot;??\ _l_e_i_-;_-@_-"/>
  </numFmts>
  <fonts count="8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7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0" fontId="75" fillId="30" borderId="0" xfId="0" applyFont="1" applyFill="1" applyBorder="1" applyAlignment="1">
      <alignment horizontal="center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304" applyNumberFormat="1" applyFont="1" applyFill="1" applyAlignment="1">
      <alignment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>
      <alignment horizontal="center" vertical="top" wrapText="1"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5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vertical="center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2" fillId="30" borderId="0" xfId="117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80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justify" wrapText="1"/>
      <protection locked="0"/>
    </xf>
    <xf numFmtId="217" fontId="81" fillId="30" borderId="0" xfId="0" applyNumberFormat="1" applyFont="1" applyFill="1" applyBorder="1" applyAlignment="1" applyProtection="1">
      <alignment horizontal="left" wrapText="1" indent="1"/>
      <protection locked="0"/>
    </xf>
    <xf numFmtId="225" fontId="0" fillId="30" borderId="0" xfId="117" applyNumberFormat="1" applyFill="1" applyAlignment="1" applyProtection="1">
      <alignment horizontal="center" vertical="center"/>
      <protection locked="0"/>
    </xf>
    <xf numFmtId="4" fontId="73" fillId="30" borderId="0" xfId="0" applyNumberFormat="1" applyFont="1" applyFill="1" applyAlignment="1" applyProtection="1">
      <alignment horizontal="center" vertical="center"/>
      <protection locked="0"/>
    </xf>
    <xf numFmtId="165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vertical="center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165" fontId="75" fillId="30" borderId="0" xfId="0" applyNumberFormat="1" applyFont="1" applyFill="1" applyAlignment="1" applyProtection="1">
      <alignment vertical="center"/>
      <protection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75" fillId="30" borderId="21" xfId="0" applyNumberFormat="1" applyFont="1" applyFill="1" applyBorder="1" applyAlignment="1" applyProtection="1">
      <alignment vertical="center"/>
      <protection locked="0"/>
    </xf>
    <xf numFmtId="4" fontId="75" fillId="30" borderId="21" xfId="117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left" vertical="center"/>
      <protection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4" fontId="75" fillId="30" borderId="0" xfId="117" applyNumberFormat="1" applyFont="1" applyFill="1" applyBorder="1" applyAlignment="1" applyProtection="1">
      <alignment horizontal="right" vertic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166" fontId="75" fillId="30" borderId="0" xfId="0" applyNumberFormat="1" applyFont="1" applyFill="1" applyAlignment="1" applyProtection="1">
      <alignment horizontal="right"/>
      <protection locked="0"/>
    </xf>
    <xf numFmtId="165" fontId="0" fillId="30" borderId="0" xfId="0" applyNumberFormat="1" applyFont="1" applyFill="1" applyAlignment="1" applyProtection="1" quotePrefix="1">
      <alignment horizontal="left"/>
      <protection locked="0"/>
    </xf>
    <xf numFmtId="165" fontId="0" fillId="30" borderId="0" xfId="0" applyNumberFormat="1" applyFont="1" applyFill="1" applyAlignment="1" applyProtection="1">
      <alignment horizontal="left"/>
      <protection locked="0"/>
    </xf>
    <xf numFmtId="165" fontId="0" fillId="30" borderId="0" xfId="0" applyNumberFormat="1" applyFont="1" applyFill="1" applyAlignment="1" applyProtection="1">
      <alignment/>
      <protection locked="0"/>
    </xf>
    <xf numFmtId="171" fontId="78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4" fontId="75" fillId="30" borderId="21" xfId="0" applyNumberFormat="1" applyFont="1" applyFill="1" applyBorder="1" applyAlignment="1" applyProtection="1">
      <alignment horizontal="center" vertical="center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put_19 zile feb" xfId="236"/>
    <cellStyle name="Insatisfaisant" xfId="237"/>
    <cellStyle name="Intrare" xfId="238"/>
    <cellStyle name="Ioe?uaaaoayny aeia?nnueea" xfId="239"/>
    <cellStyle name="Îáû÷íûé_AMD" xfId="240"/>
    <cellStyle name="Îòêðûâàâøàÿñÿ ãèïåðññûëêà" xfId="241"/>
    <cellStyle name="Label" xfId="242"/>
    <cellStyle name="leftli - Style3" xfId="243"/>
    <cellStyle name="Linked Cell" xfId="244"/>
    <cellStyle name="MacroCode" xfId="245"/>
    <cellStyle name="Már látott hiperhivatkozás" xfId="246"/>
    <cellStyle name="Měna0" xfId="247"/>
    <cellStyle name="Měna0 2" xfId="248"/>
    <cellStyle name="Měna0_BGC 2015 trim 26 ianuarie retea final" xfId="249"/>
    <cellStyle name="měny_DEFLÁTORY  3q 1998" xfId="250"/>
    <cellStyle name="Millares [0]_11.1.3. bis" xfId="251"/>
    <cellStyle name="Millares_11.1.3. bis" xfId="252"/>
    <cellStyle name="Milliers [0]_Encours - Apr rééch" xfId="253"/>
    <cellStyle name="Milliers_Cash flows projection" xfId="254"/>
    <cellStyle name="Mina0" xfId="255"/>
    <cellStyle name="Mìna0" xfId="256"/>
    <cellStyle name="Mina0 2" xfId="257"/>
    <cellStyle name="Mìna0 2" xfId="258"/>
    <cellStyle name="Mina0_BGC 2014 trim 18 iulie retea si semestru -cu MF tinta 8400" xfId="259"/>
    <cellStyle name="Mìna0_BGC 2014 trim 18 iulie retea si semestru -cu MF tinta 8400" xfId="260"/>
    <cellStyle name="Mina0_BGC 2015 trim 26 ianuarie retea final" xfId="261"/>
    <cellStyle name="Mìna0_BGC 2015 trim 26 ianuarie retea final" xfId="262"/>
    <cellStyle name="Mina0_BGC rectificare MFP 3 decembrie  retea ora 12 " xfId="263"/>
    <cellStyle name="Mìna0_BGC rectificare MFP 3 decembrie  retea ora 12 " xfId="264"/>
    <cellStyle name="Moneda [0]_11.1.3. bis" xfId="265"/>
    <cellStyle name="Moneda_11.1.3. bis" xfId="266"/>
    <cellStyle name="Monétaire [0]_Encours - Apr rééch" xfId="267"/>
    <cellStyle name="Monétaire_Encours - Apr rééch" xfId="268"/>
    <cellStyle name="Navadno_Slo" xfId="269"/>
    <cellStyle name="Nedefinován" xfId="270"/>
    <cellStyle name="Neutral" xfId="271"/>
    <cellStyle name="Neutre" xfId="272"/>
    <cellStyle name="Neutru" xfId="273"/>
    <cellStyle name="no dec" xfId="274"/>
    <cellStyle name="No-definido" xfId="275"/>
    <cellStyle name="Normaali_CENTRAL" xfId="276"/>
    <cellStyle name="Normal - Modelo1" xfId="277"/>
    <cellStyle name="Normal - Style1" xfId="278"/>
    <cellStyle name="Normal - Style2" xfId="279"/>
    <cellStyle name="Normal - Style3" xfId="280"/>
    <cellStyle name="Normal - Style5" xfId="281"/>
    <cellStyle name="Normal - Style6" xfId="282"/>
    <cellStyle name="Normal - Style7" xfId="283"/>
    <cellStyle name="Normal - Style8" xfId="284"/>
    <cellStyle name="Normal 10" xfId="285"/>
    <cellStyle name="Normal 2" xfId="286"/>
    <cellStyle name="Normal 2 2" xfId="287"/>
    <cellStyle name="Normal 2 3" xfId="288"/>
    <cellStyle name="Normal 2 3 2" xfId="289"/>
    <cellStyle name="Normal 2_BGC rectificare MFP 3 decembrie  retea ora 12 " xfId="290"/>
    <cellStyle name="Normal 3" xfId="291"/>
    <cellStyle name="Normal 4" xfId="292"/>
    <cellStyle name="Normal 5" xfId="293"/>
    <cellStyle name="Normal 5 2" xfId="294"/>
    <cellStyle name="Normal 5_BGC 2014 trim 18 iulie retea si semestru -cu MF tinta 8400" xfId="295"/>
    <cellStyle name="Normal 6" xfId="296"/>
    <cellStyle name="Normal 7" xfId="297"/>
    <cellStyle name="Normal 8" xfId="298"/>
    <cellStyle name="Normal 9" xfId="299"/>
    <cellStyle name="Normal Table" xfId="300"/>
    <cellStyle name="Normal Table 2" xfId="301"/>
    <cellStyle name="Normal Table_BGC 2015 trim 26 ianuarie retea final" xfId="302"/>
    <cellStyle name="Normál_10mell99" xfId="303"/>
    <cellStyle name="Normal_realizari.bugete.2005" xfId="304"/>
    <cellStyle name="normálne_HDP-OD~1" xfId="305"/>
    <cellStyle name="normální_agricult_1" xfId="306"/>
    <cellStyle name="Normßl - Style1" xfId="307"/>
    <cellStyle name="Normßl - Style1 2" xfId="308"/>
    <cellStyle name="Normßl - Style1_BGC 2015 trim 26 ianuarie retea final" xfId="309"/>
    <cellStyle name="Notă" xfId="310"/>
    <cellStyle name="Note" xfId="311"/>
    <cellStyle name="Ôèíàíñîâûé_Tranche" xfId="312"/>
    <cellStyle name="Output" xfId="313"/>
    <cellStyle name="Pénznem [0]_10mell99" xfId="314"/>
    <cellStyle name="Pénznem_10mell99" xfId="315"/>
    <cellStyle name="Percen - Style1" xfId="316"/>
    <cellStyle name="Percent" xfId="317"/>
    <cellStyle name="Percent [2]" xfId="318"/>
    <cellStyle name="Percent [2] 2" xfId="319"/>
    <cellStyle name="Percent [2]_BGC 2015 trim 26 ianuarie retea final" xfId="320"/>
    <cellStyle name="Percent 2" xfId="321"/>
    <cellStyle name="Percent 2 2" xfId="322"/>
    <cellStyle name="Percent 2_BGC rectificare MFP 3 decembrie  retea ora 12 " xfId="323"/>
    <cellStyle name="Percent 3" xfId="324"/>
    <cellStyle name="Percent 4" xfId="325"/>
    <cellStyle name="Percent 5" xfId="326"/>
    <cellStyle name="percentage difference" xfId="327"/>
    <cellStyle name="percentage difference 2" xfId="328"/>
    <cellStyle name="percentage difference one decimal" xfId="329"/>
    <cellStyle name="percentage difference one decimal 2" xfId="330"/>
    <cellStyle name="percentage difference one decimal_BGC 2015 trim 26 ianuarie retea final" xfId="331"/>
    <cellStyle name="percentage difference zero decimal" xfId="332"/>
    <cellStyle name="percentage difference zero decimal 2" xfId="333"/>
    <cellStyle name="percentage difference zero decimal_BGC 2015 trim 26 ianuarie retea final" xfId="334"/>
    <cellStyle name="percentage difference_BGC 2014 trim 18 iulie retea si semestru -cu MF tinta 8400" xfId="335"/>
    <cellStyle name="Pevný" xfId="336"/>
    <cellStyle name="Pevný 2" xfId="337"/>
    <cellStyle name="Pevný_BGC 2015 trim 26 ianuarie retea final" xfId="338"/>
    <cellStyle name="Presentation" xfId="339"/>
    <cellStyle name="Presentation 2" xfId="340"/>
    <cellStyle name="Presentation_BGC 2015 trim 26 ianuarie retea final" xfId="341"/>
    <cellStyle name="Publication" xfId="342"/>
    <cellStyle name="Red Text" xfId="343"/>
    <cellStyle name="reduced" xfId="344"/>
    <cellStyle name="s1" xfId="345"/>
    <cellStyle name="Satisfaisant" xfId="346"/>
    <cellStyle name="Sortie" xfId="347"/>
    <cellStyle name="Standard_laroux" xfId="348"/>
    <cellStyle name="STYL1 - Style1" xfId="349"/>
    <cellStyle name="Style1" xfId="350"/>
    <cellStyle name="Text" xfId="351"/>
    <cellStyle name="Text 2" xfId="352"/>
    <cellStyle name="Text avertisment" xfId="353"/>
    <cellStyle name="text BoldBlack" xfId="354"/>
    <cellStyle name="text BoldUnderline" xfId="355"/>
    <cellStyle name="text BoldUnderlineER" xfId="356"/>
    <cellStyle name="text BoldUndlnBlack" xfId="357"/>
    <cellStyle name="Text explicativ" xfId="358"/>
    <cellStyle name="text LightGreen" xfId="359"/>
    <cellStyle name="Text_BGC 2014 trim 18 iulie retea si semestru -cu MF tinta 8400" xfId="360"/>
    <cellStyle name="Texte explicatif" xfId="361"/>
    <cellStyle name="Title" xfId="362"/>
    <cellStyle name="Titlu" xfId="363"/>
    <cellStyle name="Titlu 1" xfId="364"/>
    <cellStyle name="Titlu 2" xfId="365"/>
    <cellStyle name="Titlu 3" xfId="366"/>
    <cellStyle name="Titlu 4" xfId="367"/>
    <cellStyle name="Titre" xfId="368"/>
    <cellStyle name="Titre 1" xfId="369"/>
    <cellStyle name="Titre 2" xfId="370"/>
    <cellStyle name="Titre 3" xfId="371"/>
    <cellStyle name="Titre 4" xfId="372"/>
    <cellStyle name="Titre_BGC rectificare MFP 3 decembrie  retea ora 12 " xfId="373"/>
    <cellStyle name="TopGrey" xfId="374"/>
    <cellStyle name="Total" xfId="375"/>
    <cellStyle name="Undefiniert" xfId="376"/>
    <cellStyle name="ux?_x0018_Normal_laroux_7_laroux_1?&quot;Normal_laroux_7_laroux_1_²ðò²Ê´²ÜÎ?_x001F_Normal_laroux_7_laroux_1_²ÜºÈÆø?0*Normal_laro" xfId="377"/>
    <cellStyle name="ux_1_²ÜºÈÆø (³é³Ýó Ø.)?_x0007_!ß&quot;VQ_x0006_?_x0006_?ults?_x0006_$Currency [0]_laroux_5_results_Sheet1?_x001C_Currency [0]_laroux_5_Sheet1?_x0015_Cur" xfId="378"/>
    <cellStyle name="Verificare celulă" xfId="379"/>
    <cellStyle name="Vérification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martie%202015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2015"/>
      <sheetName val="UAT martie 2015"/>
      <sheetName val="Sinteza-anexa progr.trim.I-exec"/>
      <sheetName val="Sinteza - An 2"/>
      <sheetName val="progr trim I .%.exec "/>
      <sheetName val="martie 2015 in luna)"/>
      <sheetName val="feb 2015 (2)"/>
      <sheetName val="UAT feb 2015 (2)"/>
      <sheetName val=" consolidari martie"/>
      <sheetName val="feb 2014 "/>
      <sheetName val="MARTIE2014 "/>
      <sheetName val="mar 2014 leg"/>
      <sheetName val="BGC (liliana)"/>
      <sheetName val="progr trim I .%.exec  (3)"/>
      <sheetName val="feb 2015 in luna)"/>
      <sheetName val="2014 - 2015"/>
      <sheetName val="progr.%.exec"/>
      <sheetName val="2014 - 2015 (diferente)"/>
      <sheetName val="dob_trez"/>
      <sheetName val="ian 2015"/>
      <sheetName val="SPECIAL_AND"/>
      <sheetName val="CNADN_ex"/>
      <sheetName val="BGC"/>
      <sheetName val="Sinteza - Anexa executie progam"/>
      <sheetName val="UAT ian 2015 "/>
      <sheetName val="octombrie  2013 Engl"/>
      <sheetName val="pres (DS)"/>
      <sheetName val="bgc desfasurat"/>
      <sheetName val="ian  2014  (2)"/>
      <sheetName val="progr trim I .%.exec 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81"/>
  <sheetViews>
    <sheetView showZeros="0" tabSelected="1" view="pageBreakPreview" zoomScale="75" zoomScaleNormal="75" zoomScaleSheetLayoutView="75" workbookViewId="0" topLeftCell="C1">
      <selection activeCell="E79" sqref="E79"/>
    </sheetView>
  </sheetViews>
  <sheetFormatPr defaultColWidth="8.8515625" defaultRowHeight="19.5" customHeight="1" outlineLevelRow="1"/>
  <cols>
    <col min="1" max="2" width="3.8515625" style="2" customWidth="1"/>
    <col min="3" max="3" width="51.28125" style="1" customWidth="1"/>
    <col min="4" max="4" width="21.140625" style="1" customWidth="1"/>
    <col min="5" max="5" width="12.140625" style="1" customWidth="1"/>
    <col min="6" max="6" width="17.00390625" style="19" customWidth="1"/>
    <col min="7" max="7" width="13.8515625" style="19" customWidth="1"/>
    <col min="8" max="8" width="16.8515625" style="19" customWidth="1"/>
    <col min="9" max="9" width="11.00390625" style="19" customWidth="1"/>
    <col min="10" max="10" width="11.57421875" style="1" customWidth="1"/>
    <col min="11" max="11" width="13.28125" style="1" customWidth="1"/>
    <col min="12" max="12" width="10.8515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5.7109375" style="7" customWidth="1"/>
    <col min="19" max="19" width="9.57421875" style="8" customWidth="1"/>
    <col min="2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9"/>
      <c r="E2" s="10"/>
      <c r="F2" s="11"/>
      <c r="G2" s="11"/>
      <c r="H2" s="11"/>
      <c r="I2" s="12"/>
      <c r="J2" s="9"/>
      <c r="K2" s="13"/>
      <c r="L2" s="10"/>
      <c r="M2" s="2"/>
      <c r="N2" s="14"/>
      <c r="O2" s="15"/>
      <c r="P2" s="15"/>
      <c r="Q2" s="15"/>
      <c r="R2" s="15"/>
      <c r="S2" s="15"/>
    </row>
    <row r="3" spans="3:19" ht="22.5" customHeight="1" outlineLevel="1"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3:19" ht="15.75" outlineLevel="1">
      <c r="C4" s="17" t="s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3:19" ht="15.75" outlineLevel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ht="24" customHeight="1" outlineLevel="1"/>
    <row r="7" spans="3:19" ht="15.75" customHeight="1" outlineLevel="1">
      <c r="C7" s="20"/>
      <c r="D7" s="20"/>
      <c r="E7" s="20"/>
      <c r="F7" s="21"/>
      <c r="G7" s="22"/>
      <c r="H7" s="21"/>
      <c r="I7" s="21"/>
      <c r="K7" s="20"/>
      <c r="L7" s="20"/>
      <c r="M7" s="20"/>
      <c r="N7" s="20"/>
      <c r="O7" s="20"/>
      <c r="P7" s="20"/>
      <c r="Q7" s="6" t="s">
        <v>2</v>
      </c>
      <c r="R7" s="23">
        <v>705000</v>
      </c>
      <c r="S7" s="20"/>
    </row>
    <row r="8" spans="3:19" ht="15.75" outlineLevel="1">
      <c r="C8" s="3"/>
      <c r="D8" s="24"/>
      <c r="E8" s="25"/>
      <c r="F8" s="26"/>
      <c r="G8" s="26"/>
      <c r="H8" s="26"/>
      <c r="I8" s="26"/>
      <c r="J8" s="20"/>
      <c r="K8" s="2"/>
      <c r="L8" s="2"/>
      <c r="M8" s="2"/>
      <c r="N8" s="13"/>
      <c r="O8" s="25"/>
      <c r="P8" s="27"/>
      <c r="Q8" s="25"/>
      <c r="R8" s="28"/>
      <c r="S8" s="29" t="s">
        <v>3</v>
      </c>
    </row>
    <row r="9" spans="3:19" ht="15.75">
      <c r="C9" s="30"/>
      <c r="D9" s="31" t="s">
        <v>4</v>
      </c>
      <c r="E9" s="31" t="s">
        <v>4</v>
      </c>
      <c r="F9" s="32" t="s">
        <v>4</v>
      </c>
      <c r="G9" s="32" t="s">
        <v>4</v>
      </c>
      <c r="H9" s="32" t="s">
        <v>5</v>
      </c>
      <c r="I9" s="32" t="s">
        <v>6</v>
      </c>
      <c r="J9" s="31" t="s">
        <v>4</v>
      </c>
      <c r="K9" s="31" t="s">
        <v>7</v>
      </c>
      <c r="L9" s="31" t="s">
        <v>8</v>
      </c>
      <c r="M9" s="31" t="s">
        <v>8</v>
      </c>
      <c r="N9" s="33" t="s">
        <v>9</v>
      </c>
      <c r="O9" s="31" t="s">
        <v>10</v>
      </c>
      <c r="P9" s="34" t="s">
        <v>9</v>
      </c>
      <c r="Q9" s="31" t="s">
        <v>11</v>
      </c>
      <c r="R9" s="35" t="s">
        <v>12</v>
      </c>
      <c r="S9" s="35"/>
    </row>
    <row r="10" spans="3:19" ht="15.75">
      <c r="C10" s="27"/>
      <c r="D10" s="36" t="s">
        <v>13</v>
      </c>
      <c r="E10" s="36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6" t="s">
        <v>19</v>
      </c>
      <c r="K10" s="36" t="s">
        <v>18</v>
      </c>
      <c r="L10" s="36" t="s">
        <v>20</v>
      </c>
      <c r="M10" s="36" t="s">
        <v>21</v>
      </c>
      <c r="N10" s="38"/>
      <c r="O10" s="36" t="s">
        <v>22</v>
      </c>
      <c r="P10" s="39" t="s">
        <v>23</v>
      </c>
      <c r="Q10" s="40" t="s">
        <v>24</v>
      </c>
      <c r="R10" s="41"/>
      <c r="S10" s="41"/>
    </row>
    <row r="11" spans="3:19" ht="15.75" customHeight="1">
      <c r="C11" s="42"/>
      <c r="D11" s="36" t="s">
        <v>25</v>
      </c>
      <c r="E11" s="36" t="s">
        <v>26</v>
      </c>
      <c r="F11" s="37" t="s">
        <v>27</v>
      </c>
      <c r="G11" s="37" t="s">
        <v>28</v>
      </c>
      <c r="H11" s="37" t="s">
        <v>29</v>
      </c>
      <c r="I11" s="37" t="s">
        <v>30</v>
      </c>
      <c r="J11" s="36" t="s">
        <v>31</v>
      </c>
      <c r="K11" s="36" t="s">
        <v>32</v>
      </c>
      <c r="L11" s="36" t="s">
        <v>33</v>
      </c>
      <c r="M11" s="36" t="s">
        <v>34</v>
      </c>
      <c r="N11" s="38"/>
      <c r="O11" s="36" t="s">
        <v>35</v>
      </c>
      <c r="P11" s="39" t="s">
        <v>36</v>
      </c>
      <c r="Q11" s="40" t="s">
        <v>37</v>
      </c>
      <c r="R11" s="41"/>
      <c r="S11" s="41"/>
    </row>
    <row r="12" spans="3:19" ht="15.75">
      <c r="C12" s="43"/>
      <c r="D12" s="44"/>
      <c r="E12" s="36" t="s">
        <v>38</v>
      </c>
      <c r="F12" s="37"/>
      <c r="G12" s="37" t="s">
        <v>39</v>
      </c>
      <c r="H12" s="37" t="s">
        <v>40</v>
      </c>
      <c r="I12" s="37"/>
      <c r="J12" s="36" t="s">
        <v>41</v>
      </c>
      <c r="K12" s="36" t="s">
        <v>42</v>
      </c>
      <c r="L12" s="36"/>
      <c r="M12" s="36" t="s">
        <v>43</v>
      </c>
      <c r="N12" s="38"/>
      <c r="O12" s="36" t="s">
        <v>44</v>
      </c>
      <c r="P12" s="38" t="s">
        <v>45</v>
      </c>
      <c r="Q12" s="40" t="s">
        <v>46</v>
      </c>
      <c r="R12" s="41"/>
      <c r="S12" s="41"/>
    </row>
    <row r="13" spans="3:19" ht="15.75">
      <c r="C13" s="25"/>
      <c r="D13" s="2"/>
      <c r="E13" s="36" t="s">
        <v>47</v>
      </c>
      <c r="F13" s="37"/>
      <c r="G13" s="37"/>
      <c r="H13" s="37" t="s">
        <v>48</v>
      </c>
      <c r="I13" s="37"/>
      <c r="J13" s="36" t="s">
        <v>49</v>
      </c>
      <c r="K13" s="36"/>
      <c r="L13" s="36"/>
      <c r="M13" s="36" t="s">
        <v>50</v>
      </c>
      <c r="N13" s="38"/>
      <c r="O13" s="36"/>
      <c r="P13" s="38"/>
      <c r="Q13" s="40"/>
      <c r="R13" s="45" t="s">
        <v>51</v>
      </c>
      <c r="S13" s="46" t="s">
        <v>52</v>
      </c>
    </row>
    <row r="14" spans="3:19" ht="35.25" customHeight="1">
      <c r="C14" s="25"/>
      <c r="D14" s="2"/>
      <c r="E14" s="2"/>
      <c r="F14" s="2"/>
      <c r="G14" s="2"/>
      <c r="H14" s="37" t="s">
        <v>53</v>
      </c>
      <c r="I14" s="37"/>
      <c r="J14" s="47" t="s">
        <v>102</v>
      </c>
      <c r="K14" s="36"/>
      <c r="L14" s="36"/>
      <c r="M14" s="47" t="s">
        <v>54</v>
      </c>
      <c r="N14" s="38"/>
      <c r="O14" s="36"/>
      <c r="P14" s="38"/>
      <c r="Q14" s="40"/>
      <c r="R14" s="45"/>
      <c r="S14" s="46"/>
    </row>
    <row r="15" spans="3:19" ht="42" customHeight="1">
      <c r="C15" s="48"/>
      <c r="D15" s="144"/>
      <c r="E15" s="2"/>
      <c r="F15" s="135"/>
      <c r="G15" s="49"/>
      <c r="H15" s="50"/>
      <c r="I15" s="51"/>
      <c r="J15" s="47" t="s">
        <v>55</v>
      </c>
      <c r="K15" s="47"/>
      <c r="L15" s="47"/>
      <c r="M15" s="47"/>
      <c r="N15" s="52"/>
      <c r="O15" s="47"/>
      <c r="P15" s="52"/>
      <c r="Q15" s="53"/>
      <c r="R15" s="54"/>
      <c r="S15" s="55"/>
    </row>
    <row r="16" spans="3:19" s="70" customFormat="1" ht="30.75" customHeight="1">
      <c r="C16" s="65" t="s">
        <v>56</v>
      </c>
      <c r="D16" s="67">
        <f>D17+D33+D34+D35+D36+D40+D41++D42+D43</f>
        <v>24051.381989999998</v>
      </c>
      <c r="E16" s="66">
        <f>E17+E33+E34+E35+E36+E40+E41</f>
        <v>16478.988224375</v>
      </c>
      <c r="F16" s="67">
        <f>F17+F33+F34+F40+F41+F35+F36</f>
        <v>14056.402846999998</v>
      </c>
      <c r="G16" s="67">
        <f>G17+G33+G34+G40+G41+G35+G36</f>
        <v>415.9074990000001</v>
      </c>
      <c r="H16" s="67">
        <f>H17+H33+H34+H40+H41+H35+H36</f>
        <v>5397.373256999999</v>
      </c>
      <c r="I16" s="67">
        <f>I17+I33+I34+I40+I41+I35+I36</f>
        <v>0</v>
      </c>
      <c r="J16" s="68">
        <f>J17+J33+J34+J40+J41+J35+J36</f>
        <v>4745.292735999999</v>
      </c>
      <c r="K16" s="68">
        <f>K17+K33+K34+K40+K41+K35+K36</f>
        <v>41.8415</v>
      </c>
      <c r="L16" s="68">
        <f>L17+L33+L34+L40+L41+L35+L36</f>
        <v>294.709</v>
      </c>
      <c r="M16" s="66">
        <f>M17+M33+M34+M40+M41+M35+M36</f>
        <v>471.89975000000004</v>
      </c>
      <c r="N16" s="69">
        <f aca="true" t="shared" si="0" ref="N16:N43">SUM(D16:M16)</f>
        <v>65953.79680337501</v>
      </c>
      <c r="O16" s="66">
        <f>O17+O33+O34+O40+O35</f>
        <v>-10975.147386460001</v>
      </c>
      <c r="P16" s="69">
        <f aca="true" t="shared" si="1" ref="P16:P43">N16+O16</f>
        <v>54978.64941691501</v>
      </c>
      <c r="Q16" s="66">
        <f>Q17+Q33+Q34+Q40+Q39+Q42</f>
        <v>-22.524</v>
      </c>
      <c r="R16" s="63">
        <f aca="true" t="shared" si="2" ref="R16:R43">P16+Q16</f>
        <v>54956.12541691501</v>
      </c>
      <c r="S16" s="69">
        <f aca="true" t="shared" si="3" ref="S16:S43">R16/$R$7*100</f>
        <v>7.795195094597875</v>
      </c>
    </row>
    <row r="17" spans="1:19" s="75" customFormat="1" ht="18.75" customHeight="1">
      <c r="A17" s="52"/>
      <c r="B17" s="52"/>
      <c r="C17" s="71" t="s">
        <v>57</v>
      </c>
      <c r="D17" s="72">
        <f>D18+D31+D32</f>
        <v>22983.268</v>
      </c>
      <c r="E17" s="72">
        <f>E18+E31+E32</f>
        <v>14768.364617999998</v>
      </c>
      <c r="F17" s="73">
        <f>F18+F31+F32</f>
        <v>8857.324846999998</v>
      </c>
      <c r="G17" s="73">
        <f>G18+G31+G32</f>
        <v>401.67749900000007</v>
      </c>
      <c r="H17" s="73">
        <f>H18+H31+H32</f>
        <v>5136.620257</v>
      </c>
      <c r="I17" s="73"/>
      <c r="J17" s="72">
        <f>J18+J31+J32</f>
        <v>2768.043736</v>
      </c>
      <c r="K17" s="72"/>
      <c r="L17" s="74">
        <f>L18+L31+L32</f>
        <v>294.709</v>
      </c>
      <c r="M17" s="74">
        <f>M18+M31+M32</f>
        <v>267.89327000000003</v>
      </c>
      <c r="N17" s="72">
        <f t="shared" si="0"/>
        <v>55477.901226999995</v>
      </c>
      <c r="O17" s="72">
        <f>O18+O31+O32</f>
        <v>-2625.85137046</v>
      </c>
      <c r="P17" s="74">
        <f t="shared" si="1"/>
        <v>52852.04985654</v>
      </c>
      <c r="Q17" s="72">
        <f>Q18+Q31+Q32</f>
        <v>0</v>
      </c>
      <c r="R17" s="56">
        <f t="shared" si="2"/>
        <v>52852.04985654</v>
      </c>
      <c r="S17" s="74">
        <f t="shared" si="3"/>
        <v>7.496744660502127</v>
      </c>
    </row>
    <row r="18" spans="3:19" ht="28.5" customHeight="1">
      <c r="C18" s="76" t="s">
        <v>58</v>
      </c>
      <c r="D18" s="77">
        <f aca="true" t="shared" si="4" ref="D18:M18">D19+D23+D24+D29+D30</f>
        <v>21661.757</v>
      </c>
      <c r="E18" s="77">
        <f t="shared" si="4"/>
        <v>12101.918617999998</v>
      </c>
      <c r="F18" s="78">
        <f t="shared" si="4"/>
        <v>0</v>
      </c>
      <c r="G18" s="78">
        <f t="shared" si="4"/>
        <v>0.00053</v>
      </c>
      <c r="H18" s="78">
        <f t="shared" si="4"/>
        <v>484.836</v>
      </c>
      <c r="I18" s="78">
        <f t="shared" si="4"/>
        <v>0</v>
      </c>
      <c r="J18" s="77">
        <f t="shared" si="4"/>
        <v>623.2070000000001</v>
      </c>
      <c r="K18" s="79">
        <f t="shared" si="4"/>
        <v>0</v>
      </c>
      <c r="L18" s="79">
        <f t="shared" si="4"/>
        <v>0</v>
      </c>
      <c r="M18" s="79">
        <f t="shared" si="4"/>
        <v>0</v>
      </c>
      <c r="N18" s="77">
        <f t="shared" si="0"/>
        <v>34871.719148000004</v>
      </c>
      <c r="O18" s="79">
        <f>O19+O23+O24+O29+O30</f>
        <v>0</v>
      </c>
      <c r="P18" s="77">
        <f t="shared" si="1"/>
        <v>34871.719148000004</v>
      </c>
      <c r="Q18" s="79">
        <f>Q19+Q23+Q24+Q29+Q30</f>
        <v>0</v>
      </c>
      <c r="R18" s="80">
        <f t="shared" si="2"/>
        <v>34871.719148000004</v>
      </c>
      <c r="S18" s="77">
        <f t="shared" si="3"/>
        <v>4.946343141560284</v>
      </c>
    </row>
    <row r="19" spans="3:19" ht="33.75" customHeight="1">
      <c r="C19" s="81" t="s">
        <v>59</v>
      </c>
      <c r="D19" s="82">
        <f aca="true" t="shared" si="5" ref="D19:I19">D20+D21+D22</f>
        <v>5735.838</v>
      </c>
      <c r="E19" s="77">
        <f t="shared" si="5"/>
        <v>4225.716322</v>
      </c>
      <c r="F19" s="78">
        <f t="shared" si="5"/>
        <v>0</v>
      </c>
      <c r="G19" s="78">
        <f t="shared" si="5"/>
        <v>0</v>
      </c>
      <c r="H19" s="78">
        <f t="shared" si="5"/>
        <v>0</v>
      </c>
      <c r="I19" s="78">
        <f t="shared" si="5"/>
        <v>0</v>
      </c>
      <c r="J19" s="79"/>
      <c r="K19" s="79">
        <f>K20+K21+K22</f>
        <v>0</v>
      </c>
      <c r="L19" s="60">
        <f>L20+L21+L22</f>
        <v>0</v>
      </c>
      <c r="M19" s="79">
        <f>M20+M21+M22</f>
        <v>0</v>
      </c>
      <c r="N19" s="77">
        <f t="shared" si="0"/>
        <v>9961.554322</v>
      </c>
      <c r="O19" s="79">
        <f>O20+O21+O22</f>
        <v>0</v>
      </c>
      <c r="P19" s="77">
        <f t="shared" si="1"/>
        <v>9961.554322</v>
      </c>
      <c r="Q19" s="79">
        <f>Q20+Q21+Q22</f>
        <v>0</v>
      </c>
      <c r="R19" s="80">
        <f t="shared" si="2"/>
        <v>9961.554322</v>
      </c>
      <c r="S19" s="77">
        <f t="shared" si="3"/>
        <v>1.4129864286524823</v>
      </c>
    </row>
    <row r="20" spans="3:19" ht="22.5" customHeight="1">
      <c r="C20" s="83" t="s">
        <v>60</v>
      </c>
      <c r="D20" s="60">
        <v>3120.51</v>
      </c>
      <c r="E20" s="60">
        <v>14.179322</v>
      </c>
      <c r="F20" s="78"/>
      <c r="G20" s="78"/>
      <c r="H20" s="78"/>
      <c r="I20" s="78"/>
      <c r="J20" s="77"/>
      <c r="K20" s="60"/>
      <c r="L20" s="60"/>
      <c r="M20" s="60"/>
      <c r="N20" s="77">
        <f t="shared" si="0"/>
        <v>3134.689322</v>
      </c>
      <c r="O20" s="60"/>
      <c r="P20" s="77">
        <f t="shared" si="1"/>
        <v>3134.689322</v>
      </c>
      <c r="Q20" s="60"/>
      <c r="R20" s="80">
        <f t="shared" si="2"/>
        <v>3134.689322</v>
      </c>
      <c r="S20" s="77">
        <f t="shared" si="3"/>
        <v>0.44463678326241135</v>
      </c>
    </row>
    <row r="21" spans="3:19" ht="30" customHeight="1">
      <c r="C21" s="83" t="s">
        <v>61</v>
      </c>
      <c r="D21" s="60">
        <v>2243.622</v>
      </c>
      <c r="E21" s="60">
        <v>4208.166</v>
      </c>
      <c r="F21" s="61"/>
      <c r="G21" s="61"/>
      <c r="H21" s="61"/>
      <c r="I21" s="61"/>
      <c r="J21" s="77"/>
      <c r="K21" s="60"/>
      <c r="L21" s="60"/>
      <c r="M21" s="60"/>
      <c r="N21" s="77">
        <f t="shared" si="0"/>
        <v>6451.7880000000005</v>
      </c>
      <c r="O21" s="60"/>
      <c r="P21" s="77">
        <f t="shared" si="1"/>
        <v>6451.7880000000005</v>
      </c>
      <c r="Q21" s="60"/>
      <c r="R21" s="80">
        <f t="shared" si="2"/>
        <v>6451.7880000000005</v>
      </c>
      <c r="S21" s="77">
        <f t="shared" si="3"/>
        <v>0.9151472340425533</v>
      </c>
    </row>
    <row r="22" spans="3:19" ht="36" customHeight="1">
      <c r="C22" s="84" t="s">
        <v>62</v>
      </c>
      <c r="D22" s="60">
        <v>371.706</v>
      </c>
      <c r="E22" s="60">
        <v>3.371</v>
      </c>
      <c r="F22" s="61"/>
      <c r="G22" s="61"/>
      <c r="H22" s="61"/>
      <c r="I22" s="61"/>
      <c r="J22" s="77"/>
      <c r="K22" s="60"/>
      <c r="L22" s="60"/>
      <c r="M22" s="60"/>
      <c r="N22" s="77">
        <f t="shared" si="0"/>
        <v>375.077</v>
      </c>
      <c r="O22" s="60"/>
      <c r="P22" s="77">
        <f t="shared" si="1"/>
        <v>375.077</v>
      </c>
      <c r="Q22" s="60"/>
      <c r="R22" s="80">
        <f t="shared" si="2"/>
        <v>375.077</v>
      </c>
      <c r="S22" s="77">
        <f t="shared" si="3"/>
        <v>0.05320241134751773</v>
      </c>
    </row>
    <row r="23" spans="3:19" ht="23.25" customHeight="1">
      <c r="C23" s="81" t="s">
        <v>63</v>
      </c>
      <c r="D23" s="60">
        <v>33.893</v>
      </c>
      <c r="E23" s="60">
        <v>2410.157</v>
      </c>
      <c r="F23" s="78"/>
      <c r="G23" s="78"/>
      <c r="H23" s="78"/>
      <c r="I23" s="78"/>
      <c r="J23" s="77"/>
      <c r="K23" s="60"/>
      <c r="L23" s="60"/>
      <c r="M23" s="60"/>
      <c r="N23" s="77">
        <f t="shared" si="0"/>
        <v>2444.05</v>
      </c>
      <c r="O23" s="60"/>
      <c r="P23" s="77">
        <f t="shared" si="1"/>
        <v>2444.05</v>
      </c>
      <c r="Q23" s="60"/>
      <c r="R23" s="80">
        <f t="shared" si="2"/>
        <v>2444.05</v>
      </c>
      <c r="S23" s="77">
        <f t="shared" si="3"/>
        <v>0.34667375886524826</v>
      </c>
    </row>
    <row r="24" spans="3:19" ht="36.75" customHeight="1">
      <c r="C24" s="85" t="s">
        <v>64</v>
      </c>
      <c r="D24" s="62">
        <f>SUM(D25:D28)</f>
        <v>15703.349</v>
      </c>
      <c r="E24" s="62">
        <f aca="true" t="shared" si="6" ref="E24:M24">E25+E26+E27+E28</f>
        <v>5401.397295999999</v>
      </c>
      <c r="F24" s="61">
        <f t="shared" si="6"/>
        <v>0</v>
      </c>
      <c r="G24" s="145">
        <f t="shared" si="6"/>
        <v>0.00053</v>
      </c>
      <c r="H24" s="145">
        <f t="shared" si="6"/>
        <v>484.836</v>
      </c>
      <c r="I24" s="61">
        <f t="shared" si="6"/>
        <v>0</v>
      </c>
      <c r="J24" s="62">
        <f t="shared" si="6"/>
        <v>547.2660000000001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77">
        <f t="shared" si="0"/>
        <v>22136.848825999998</v>
      </c>
      <c r="O24" s="60">
        <f>O25+O26+O27</f>
        <v>0</v>
      </c>
      <c r="P24" s="77">
        <f t="shared" si="1"/>
        <v>22136.848825999998</v>
      </c>
      <c r="Q24" s="60">
        <f>Q25+Q26+Q27</f>
        <v>0</v>
      </c>
      <c r="R24" s="80">
        <f t="shared" si="2"/>
        <v>22136.848825999998</v>
      </c>
      <c r="S24" s="77">
        <f t="shared" si="3"/>
        <v>3.1399785568794325</v>
      </c>
    </row>
    <row r="25" spans="3:19" ht="25.5" customHeight="1">
      <c r="C25" s="83" t="s">
        <v>65</v>
      </c>
      <c r="D25" s="60">
        <v>9734.497</v>
      </c>
      <c r="E25" s="60">
        <v>4816.223</v>
      </c>
      <c r="F25" s="78"/>
      <c r="G25" s="78"/>
      <c r="H25" s="78"/>
      <c r="I25" s="78"/>
      <c r="J25" s="77"/>
      <c r="K25" s="60"/>
      <c r="L25" s="60"/>
      <c r="M25" s="60"/>
      <c r="N25" s="77">
        <f t="shared" si="0"/>
        <v>14550.72</v>
      </c>
      <c r="O25" s="60"/>
      <c r="P25" s="77">
        <f t="shared" si="1"/>
        <v>14550.72</v>
      </c>
      <c r="Q25" s="60"/>
      <c r="R25" s="80">
        <f t="shared" si="2"/>
        <v>14550.72</v>
      </c>
      <c r="S25" s="77">
        <f t="shared" si="3"/>
        <v>2.063931914893617</v>
      </c>
    </row>
    <row r="26" spans="3:19" ht="20.25" customHeight="1">
      <c r="C26" s="83" t="s">
        <v>66</v>
      </c>
      <c r="D26" s="60">
        <v>5422.307</v>
      </c>
      <c r="E26" s="60"/>
      <c r="F26" s="61"/>
      <c r="G26" s="61"/>
      <c r="H26" s="61"/>
      <c r="I26" s="61"/>
      <c r="J26" s="86">
        <v>375.368</v>
      </c>
      <c r="K26" s="60"/>
      <c r="L26" s="60"/>
      <c r="M26" s="60"/>
      <c r="N26" s="77">
        <f t="shared" si="0"/>
        <v>5797.675</v>
      </c>
      <c r="O26" s="60"/>
      <c r="P26" s="77">
        <f t="shared" si="1"/>
        <v>5797.675</v>
      </c>
      <c r="Q26" s="60"/>
      <c r="R26" s="80">
        <f t="shared" si="2"/>
        <v>5797.675</v>
      </c>
      <c r="S26" s="77">
        <f t="shared" si="3"/>
        <v>0.8223652482269503</v>
      </c>
    </row>
    <row r="27" spans="3:19" s="87" customFormat="1" ht="36.75" customHeight="1">
      <c r="C27" s="88" t="s">
        <v>67</v>
      </c>
      <c r="D27" s="89">
        <v>328.599</v>
      </c>
      <c r="E27" s="60">
        <v>14.716296</v>
      </c>
      <c r="F27" s="61"/>
      <c r="G27" s="61">
        <v>0</v>
      </c>
      <c r="H27" s="61">
        <v>484.836</v>
      </c>
      <c r="I27" s="61"/>
      <c r="J27" s="86">
        <v>3.564</v>
      </c>
      <c r="K27" s="60"/>
      <c r="L27" s="60"/>
      <c r="M27" s="60"/>
      <c r="N27" s="77">
        <f t="shared" si="0"/>
        <v>831.715296</v>
      </c>
      <c r="O27" s="60"/>
      <c r="P27" s="77">
        <f t="shared" si="1"/>
        <v>831.715296</v>
      </c>
      <c r="Q27" s="60"/>
      <c r="R27" s="80">
        <f t="shared" si="2"/>
        <v>831.715296</v>
      </c>
      <c r="S27" s="77">
        <f t="shared" si="3"/>
        <v>0.11797380085106382</v>
      </c>
    </row>
    <row r="28" spans="3:19" ht="58.5" customHeight="1">
      <c r="C28" s="88" t="s">
        <v>68</v>
      </c>
      <c r="D28" s="60">
        <v>217.946</v>
      </c>
      <c r="E28" s="60">
        <v>570.458</v>
      </c>
      <c r="F28" s="61"/>
      <c r="G28" s="61">
        <v>0.00053</v>
      </c>
      <c r="H28" s="61"/>
      <c r="I28" s="61"/>
      <c r="J28" s="60">
        <v>168.334</v>
      </c>
      <c r="K28" s="90"/>
      <c r="L28" s="60"/>
      <c r="M28" s="60"/>
      <c r="N28" s="77">
        <f t="shared" si="0"/>
        <v>956.7385300000001</v>
      </c>
      <c r="O28" s="60"/>
      <c r="P28" s="77">
        <f t="shared" si="1"/>
        <v>956.7385300000001</v>
      </c>
      <c r="Q28" s="60"/>
      <c r="R28" s="80">
        <f t="shared" si="2"/>
        <v>956.7385300000001</v>
      </c>
      <c r="S28" s="77">
        <f t="shared" si="3"/>
        <v>0.13570759290780143</v>
      </c>
    </row>
    <row r="29" spans="3:19" ht="36" customHeight="1">
      <c r="C29" s="85" t="s">
        <v>69</v>
      </c>
      <c r="D29" s="60">
        <v>185.06</v>
      </c>
      <c r="E29" s="60">
        <v>0</v>
      </c>
      <c r="F29" s="61"/>
      <c r="G29" s="61"/>
      <c r="H29" s="61"/>
      <c r="I29" s="61"/>
      <c r="J29" s="60">
        <v>0</v>
      </c>
      <c r="K29" s="60"/>
      <c r="L29" s="60"/>
      <c r="M29" s="60"/>
      <c r="N29" s="77">
        <f t="shared" si="0"/>
        <v>185.06</v>
      </c>
      <c r="O29" s="60"/>
      <c r="P29" s="77">
        <f t="shared" si="1"/>
        <v>185.06</v>
      </c>
      <c r="Q29" s="60"/>
      <c r="R29" s="80">
        <f t="shared" si="2"/>
        <v>185.06</v>
      </c>
      <c r="S29" s="77">
        <f t="shared" si="3"/>
        <v>0.026249645390070922</v>
      </c>
    </row>
    <row r="30" spans="3:19" ht="33" customHeight="1">
      <c r="C30" s="91" t="s">
        <v>70</v>
      </c>
      <c r="D30" s="60">
        <v>3.617</v>
      </c>
      <c r="E30" s="60">
        <v>64.648</v>
      </c>
      <c r="F30" s="61"/>
      <c r="G30" s="61"/>
      <c r="H30" s="61"/>
      <c r="I30" s="61"/>
      <c r="J30" s="92">
        <v>75.941</v>
      </c>
      <c r="K30" s="60"/>
      <c r="L30" s="60"/>
      <c r="M30" s="60"/>
      <c r="N30" s="77">
        <f t="shared" si="0"/>
        <v>144.20600000000002</v>
      </c>
      <c r="O30" s="60"/>
      <c r="P30" s="77">
        <f t="shared" si="1"/>
        <v>144.20600000000002</v>
      </c>
      <c r="Q30" s="60"/>
      <c r="R30" s="80">
        <f t="shared" si="2"/>
        <v>144.20600000000002</v>
      </c>
      <c r="S30" s="77">
        <f t="shared" si="3"/>
        <v>0.02045475177304965</v>
      </c>
    </row>
    <row r="31" spans="3:19" ht="27.75" customHeight="1">
      <c r="C31" s="93" t="s">
        <v>71</v>
      </c>
      <c r="D31" s="60">
        <v>45.817</v>
      </c>
      <c r="E31" s="60"/>
      <c r="F31" s="61">
        <v>8847.172999999999</v>
      </c>
      <c r="G31" s="61">
        <v>399.93196900000004</v>
      </c>
      <c r="H31" s="61">
        <v>4642.721</v>
      </c>
      <c r="I31" s="61"/>
      <c r="J31" s="60">
        <v>0.821736</v>
      </c>
      <c r="K31" s="60"/>
      <c r="L31" s="60"/>
      <c r="M31" s="60"/>
      <c r="N31" s="77">
        <f t="shared" si="0"/>
        <v>13936.464704999997</v>
      </c>
      <c r="O31" s="94">
        <v>-45.046507000000005</v>
      </c>
      <c r="P31" s="77">
        <f t="shared" si="1"/>
        <v>13891.418197999998</v>
      </c>
      <c r="Q31" s="60"/>
      <c r="R31" s="80">
        <f t="shared" si="2"/>
        <v>13891.418197999998</v>
      </c>
      <c r="S31" s="77">
        <f t="shared" si="3"/>
        <v>1.9704139287943259</v>
      </c>
    </row>
    <row r="32" spans="3:19" ht="27" customHeight="1">
      <c r="C32" s="95" t="s">
        <v>72</v>
      </c>
      <c r="D32" s="57">
        <v>1275.694</v>
      </c>
      <c r="E32" s="60">
        <v>2666.446</v>
      </c>
      <c r="F32" s="61">
        <v>10.151847</v>
      </c>
      <c r="G32" s="61">
        <v>1.745</v>
      </c>
      <c r="H32" s="61">
        <v>9.063257</v>
      </c>
      <c r="I32" s="61"/>
      <c r="J32" s="60">
        <v>2144.015</v>
      </c>
      <c r="K32" s="96"/>
      <c r="L32" s="60">
        <v>294.709</v>
      </c>
      <c r="M32" s="60">
        <v>267.89327000000003</v>
      </c>
      <c r="N32" s="77">
        <f t="shared" si="0"/>
        <v>6669.717374</v>
      </c>
      <c r="O32" s="94">
        <v>-2580.80486346</v>
      </c>
      <c r="P32" s="77">
        <f t="shared" si="1"/>
        <v>4088.91251054</v>
      </c>
      <c r="Q32" s="60"/>
      <c r="R32" s="80">
        <f t="shared" si="2"/>
        <v>4088.91251054</v>
      </c>
      <c r="S32" s="77">
        <f t="shared" si="3"/>
        <v>0.5799875901475177</v>
      </c>
    </row>
    <row r="33" spans="3:19" ht="24" customHeight="1">
      <c r="C33" s="95" t="s">
        <v>73</v>
      </c>
      <c r="D33" s="60">
        <v>0</v>
      </c>
      <c r="E33" s="60">
        <v>1067.889036</v>
      </c>
      <c r="F33" s="61">
        <v>5198.688</v>
      </c>
      <c r="G33" s="61">
        <v>0</v>
      </c>
      <c r="H33" s="61">
        <v>260.753</v>
      </c>
      <c r="I33" s="61"/>
      <c r="J33" s="60">
        <v>1610.983</v>
      </c>
      <c r="K33" s="97">
        <v>6.976500000000001</v>
      </c>
      <c r="L33" s="60"/>
      <c r="M33" s="89">
        <v>204.00648</v>
      </c>
      <c r="N33" s="77">
        <f t="shared" si="0"/>
        <v>8349.296016</v>
      </c>
      <c r="O33" s="62">
        <f>-N33</f>
        <v>-8349.296016</v>
      </c>
      <c r="P33" s="77">
        <f t="shared" si="1"/>
        <v>0</v>
      </c>
      <c r="Q33" s="60"/>
      <c r="R33" s="80">
        <f t="shared" si="2"/>
        <v>0</v>
      </c>
      <c r="S33" s="77">
        <f t="shared" si="3"/>
        <v>0</v>
      </c>
    </row>
    <row r="34" spans="3:19" ht="23.25" customHeight="1">
      <c r="C34" s="98" t="s">
        <v>74</v>
      </c>
      <c r="D34" s="60">
        <v>173.695</v>
      </c>
      <c r="E34" s="60">
        <v>43.764525</v>
      </c>
      <c r="F34" s="61"/>
      <c r="G34" s="61"/>
      <c r="H34" s="61"/>
      <c r="I34" s="61"/>
      <c r="J34" s="60">
        <v>117.071</v>
      </c>
      <c r="K34" s="96"/>
      <c r="L34" s="60"/>
      <c r="M34" s="60"/>
      <c r="N34" s="77">
        <f t="shared" si="0"/>
        <v>334.530525</v>
      </c>
      <c r="O34" s="60">
        <v>0</v>
      </c>
      <c r="P34" s="77">
        <f t="shared" si="1"/>
        <v>334.530525</v>
      </c>
      <c r="Q34" s="60"/>
      <c r="R34" s="80">
        <f t="shared" si="2"/>
        <v>334.530525</v>
      </c>
      <c r="S34" s="77">
        <f t="shared" si="3"/>
        <v>0.04745113829787234</v>
      </c>
    </row>
    <row r="35" spans="3:19" ht="21" customHeight="1">
      <c r="C35" s="98" t="s">
        <v>75</v>
      </c>
      <c r="D35" s="60"/>
      <c r="E35" s="60">
        <v>-0.013954624999999998</v>
      </c>
      <c r="F35" s="61"/>
      <c r="G35" s="61"/>
      <c r="H35" s="61">
        <v>0</v>
      </c>
      <c r="I35" s="61"/>
      <c r="J35" s="60"/>
      <c r="K35" s="60"/>
      <c r="L35" s="60"/>
      <c r="M35" s="60">
        <v>0</v>
      </c>
      <c r="N35" s="77">
        <f t="shared" si="0"/>
        <v>-0.013954624999999998</v>
      </c>
      <c r="O35" s="62"/>
      <c r="P35" s="77">
        <f t="shared" si="1"/>
        <v>-0.013954624999999998</v>
      </c>
      <c r="Q35" s="60"/>
      <c r="R35" s="80">
        <f t="shared" si="2"/>
        <v>-0.013954624999999998</v>
      </c>
      <c r="S35" s="77">
        <f t="shared" si="3"/>
        <v>-1.979379432624113E-06</v>
      </c>
    </row>
    <row r="36" spans="3:19" ht="36" customHeight="1">
      <c r="C36" s="59" t="s">
        <v>76</v>
      </c>
      <c r="D36" s="57">
        <v>440.53</v>
      </c>
      <c r="E36" s="60">
        <v>598.9839999999999</v>
      </c>
      <c r="F36" s="60">
        <v>0.39</v>
      </c>
      <c r="G36" s="60">
        <v>14.23</v>
      </c>
      <c r="H36" s="60">
        <v>0</v>
      </c>
      <c r="I36" s="61"/>
      <c r="J36" s="60">
        <v>249.195</v>
      </c>
      <c r="K36" s="60">
        <v>34.865</v>
      </c>
      <c r="L36" s="60"/>
      <c r="M36" s="60"/>
      <c r="N36" s="77">
        <f t="shared" si="0"/>
        <v>1338.194</v>
      </c>
      <c r="O36" s="60"/>
      <c r="P36" s="77">
        <f t="shared" si="1"/>
        <v>1338.194</v>
      </c>
      <c r="Q36" s="60"/>
      <c r="R36" s="80">
        <f t="shared" si="2"/>
        <v>1338.194</v>
      </c>
      <c r="S36" s="77">
        <f t="shared" si="3"/>
        <v>0.18981475177304966</v>
      </c>
    </row>
    <row r="37" spans="3:19" ht="9" customHeight="1" hidden="1">
      <c r="C37" s="59"/>
      <c r="D37" s="57"/>
      <c r="E37" s="60"/>
      <c r="F37" s="61"/>
      <c r="G37" s="61"/>
      <c r="H37" s="61"/>
      <c r="I37" s="61"/>
      <c r="J37" s="99"/>
      <c r="K37" s="60"/>
      <c r="L37" s="60"/>
      <c r="M37" s="60"/>
      <c r="N37" s="77"/>
      <c r="O37" s="60"/>
      <c r="P37" s="77"/>
      <c r="Q37" s="60"/>
      <c r="R37" s="80"/>
      <c r="S37" s="77"/>
    </row>
    <row r="38" spans="3:19" ht="19.5" customHeight="1" hidden="1">
      <c r="C38" s="59"/>
      <c r="D38" s="57"/>
      <c r="E38" s="60"/>
      <c r="F38" s="61"/>
      <c r="G38" s="61"/>
      <c r="H38" s="61"/>
      <c r="I38" s="61"/>
      <c r="J38" s="99"/>
      <c r="K38" s="60"/>
      <c r="L38" s="60"/>
      <c r="M38" s="60"/>
      <c r="N38" s="77"/>
      <c r="O38" s="60"/>
      <c r="P38" s="77"/>
      <c r="Q38" s="60"/>
      <c r="R38" s="80"/>
      <c r="S38" s="77"/>
    </row>
    <row r="39" spans="3:19" ht="3" customHeight="1">
      <c r="C39" s="100"/>
      <c r="D39" s="57"/>
      <c r="E39" s="60"/>
      <c r="F39" s="61"/>
      <c r="G39" s="61"/>
      <c r="H39" s="61"/>
      <c r="I39" s="61"/>
      <c r="J39" s="99"/>
      <c r="K39" s="60"/>
      <c r="L39" s="60"/>
      <c r="M39" s="60"/>
      <c r="N39" s="77"/>
      <c r="O39" s="60"/>
      <c r="P39" s="77"/>
      <c r="Q39" s="60"/>
      <c r="R39" s="80"/>
      <c r="S39" s="77"/>
    </row>
    <row r="40" spans="3:19" ht="22.5" customHeight="1">
      <c r="C40" s="98" t="s">
        <v>77</v>
      </c>
      <c r="D40" s="60">
        <v>22.524</v>
      </c>
      <c r="E40" s="60"/>
      <c r="F40" s="61"/>
      <c r="G40" s="61"/>
      <c r="H40" s="61"/>
      <c r="I40" s="61"/>
      <c r="J40" s="60">
        <v>0</v>
      </c>
      <c r="K40" s="60"/>
      <c r="L40" s="60"/>
      <c r="M40" s="60"/>
      <c r="N40" s="77">
        <f t="shared" si="0"/>
        <v>22.524</v>
      </c>
      <c r="O40" s="60"/>
      <c r="P40" s="77">
        <f t="shared" si="1"/>
        <v>22.524</v>
      </c>
      <c r="Q40" s="60">
        <f>-P40</f>
        <v>-22.524</v>
      </c>
      <c r="R40" s="58">
        <f t="shared" si="2"/>
        <v>0</v>
      </c>
      <c r="S40" s="77">
        <f t="shared" si="3"/>
        <v>0</v>
      </c>
    </row>
    <row r="41" spans="3:19" ht="36" customHeight="1">
      <c r="C41" s="59" t="s">
        <v>78</v>
      </c>
      <c r="D41" s="60">
        <v>199.78</v>
      </c>
      <c r="E41" s="60"/>
      <c r="F41" s="61"/>
      <c r="G41" s="61">
        <v>0</v>
      </c>
      <c r="H41" s="61"/>
      <c r="I41" s="61"/>
      <c r="J41" s="77"/>
      <c r="K41" s="60"/>
      <c r="L41" s="60"/>
      <c r="M41" s="60"/>
      <c r="N41" s="77">
        <f t="shared" si="0"/>
        <v>199.78</v>
      </c>
      <c r="O41" s="60"/>
      <c r="P41" s="77">
        <f t="shared" si="1"/>
        <v>199.78</v>
      </c>
      <c r="Q41" s="60"/>
      <c r="R41" s="58">
        <f t="shared" si="2"/>
        <v>199.78</v>
      </c>
      <c r="S41" s="77">
        <f t="shared" si="3"/>
        <v>0.028337588652482266</v>
      </c>
    </row>
    <row r="42" spans="3:19" ht="46.5" customHeight="1">
      <c r="C42" s="101" t="s">
        <v>79</v>
      </c>
      <c r="D42" s="60">
        <v>4.14199</v>
      </c>
      <c r="E42" s="60"/>
      <c r="F42" s="61"/>
      <c r="G42" s="61"/>
      <c r="H42" s="61"/>
      <c r="I42" s="61"/>
      <c r="J42" s="77"/>
      <c r="K42" s="60"/>
      <c r="L42" s="60"/>
      <c r="M42" s="60"/>
      <c r="N42" s="77">
        <f t="shared" si="0"/>
        <v>4.14199</v>
      </c>
      <c r="O42" s="60"/>
      <c r="P42" s="77">
        <f t="shared" si="1"/>
        <v>4.14199</v>
      </c>
      <c r="Q42" s="60"/>
      <c r="R42" s="58">
        <f t="shared" si="2"/>
        <v>4.14199</v>
      </c>
      <c r="S42" s="77">
        <f t="shared" si="3"/>
        <v>0.0005875163120567376</v>
      </c>
    </row>
    <row r="43" spans="3:19" ht="46.5" customHeight="1">
      <c r="C43" s="101" t="s">
        <v>80</v>
      </c>
      <c r="D43" s="60">
        <v>227.443</v>
      </c>
      <c r="E43" s="60"/>
      <c r="F43" s="61"/>
      <c r="G43" s="61"/>
      <c r="H43" s="61"/>
      <c r="I43" s="61"/>
      <c r="J43" s="77"/>
      <c r="K43" s="60"/>
      <c r="L43" s="60"/>
      <c r="M43" s="60"/>
      <c r="N43" s="77">
        <f t="shared" si="0"/>
        <v>227.443</v>
      </c>
      <c r="O43" s="60"/>
      <c r="P43" s="77">
        <f t="shared" si="1"/>
        <v>227.443</v>
      </c>
      <c r="Q43" s="60"/>
      <c r="R43" s="58">
        <f t="shared" si="2"/>
        <v>227.443</v>
      </c>
      <c r="S43" s="77">
        <f t="shared" si="3"/>
        <v>0.03226141843971632</v>
      </c>
    </row>
    <row r="44" spans="3:19" ht="14.25" customHeight="1">
      <c r="C44" s="59"/>
      <c r="D44" s="60"/>
      <c r="E44" s="60"/>
      <c r="F44" s="102"/>
      <c r="G44" s="61"/>
      <c r="H44" s="103"/>
      <c r="I44" s="61"/>
      <c r="J44" s="77"/>
      <c r="K44" s="60"/>
      <c r="L44" s="60"/>
      <c r="M44" s="60"/>
      <c r="N44" s="77"/>
      <c r="O44" s="60"/>
      <c r="P44" s="77"/>
      <c r="Q44" s="60"/>
      <c r="R44" s="58"/>
      <c r="S44" s="77"/>
    </row>
    <row r="45" spans="3:19" s="75" customFormat="1" ht="30.75" customHeight="1">
      <c r="C45" s="105" t="s">
        <v>81</v>
      </c>
      <c r="D45" s="106">
        <f>D46+D59+D62+D65</f>
        <v>26112.004999999997</v>
      </c>
      <c r="E45" s="106">
        <f aca="true" t="shared" si="7" ref="E45:M45">E46+E59+E62+E65+E66</f>
        <v>12617.128452375</v>
      </c>
      <c r="F45" s="106">
        <f t="shared" si="7"/>
        <v>13651.906137000002</v>
      </c>
      <c r="G45" s="106">
        <f t="shared" si="7"/>
        <v>350.668874</v>
      </c>
      <c r="H45" s="106">
        <f t="shared" si="7"/>
        <v>5316.431959999999</v>
      </c>
      <c r="I45" s="106">
        <f t="shared" si="7"/>
        <v>0</v>
      </c>
      <c r="J45" s="106">
        <f t="shared" si="7"/>
        <v>3500.70954</v>
      </c>
      <c r="K45" s="106">
        <f t="shared" si="7"/>
        <v>34.965</v>
      </c>
      <c r="L45" s="67">
        <f t="shared" si="7"/>
        <v>112.217579</v>
      </c>
      <c r="M45" s="68">
        <f t="shared" si="7"/>
        <v>436.67995</v>
      </c>
      <c r="N45" s="68">
        <f aca="true" t="shared" si="8" ref="N45:N65">SUM(D45:M45)</f>
        <v>62132.712492374994</v>
      </c>
      <c r="O45" s="106">
        <f>O46+O59+O62+O65+O66</f>
        <v>-10975.14488646</v>
      </c>
      <c r="P45" s="68">
        <f aca="true" t="shared" si="9" ref="P45:P65">N45+O45</f>
        <v>51157.56760591499</v>
      </c>
      <c r="Q45" s="106">
        <f>Q46+Q59+Q62+Q65+Q66</f>
        <v>-1100.0970000000002</v>
      </c>
      <c r="R45" s="107">
        <f aca="true" t="shared" si="10" ref="R45:R62">P45+Q45</f>
        <v>50057.47060591499</v>
      </c>
      <c r="S45" s="68">
        <f aca="true" t="shared" si="11" ref="S45:S65">R45/$R$7*100</f>
        <v>7.100350440555318</v>
      </c>
    </row>
    <row r="46" spans="3:19" ht="19.5" customHeight="1">
      <c r="C46" s="108" t="s">
        <v>82</v>
      </c>
      <c r="D46" s="104">
        <f>SUM(D47:D51)+D58</f>
        <v>25333.947</v>
      </c>
      <c r="E46" s="72">
        <f aca="true" t="shared" si="12" ref="E46:M46">E47+E48+E49+E50+E51+E58</f>
        <v>11648.694931</v>
      </c>
      <c r="F46" s="73">
        <f t="shared" si="12"/>
        <v>13659.577963000002</v>
      </c>
      <c r="G46" s="73">
        <f t="shared" si="12"/>
        <v>355.649874</v>
      </c>
      <c r="H46" s="73">
        <f t="shared" si="12"/>
        <v>5322.424959999999</v>
      </c>
      <c r="I46" s="73">
        <f t="shared" si="12"/>
        <v>0</v>
      </c>
      <c r="J46" s="72">
        <f t="shared" si="12"/>
        <v>3416.7005400000003</v>
      </c>
      <c r="K46" s="72">
        <f t="shared" si="12"/>
        <v>34.965</v>
      </c>
      <c r="L46" s="109">
        <f t="shared" si="12"/>
        <v>112.22</v>
      </c>
      <c r="M46" s="72">
        <f t="shared" si="12"/>
        <v>244.53595</v>
      </c>
      <c r="N46" s="77">
        <f t="shared" si="8"/>
        <v>60128.716217999994</v>
      </c>
      <c r="O46" s="72">
        <f>O47+O48+O49+O50+O51+O58</f>
        <v>-10943.65988646</v>
      </c>
      <c r="P46" s="77">
        <f t="shared" si="9"/>
        <v>49185.05633153999</v>
      </c>
      <c r="Q46" s="72">
        <f>Q47+Q48+Q49+Q50+Q51+Q58</f>
        <v>0</v>
      </c>
      <c r="R46" s="58">
        <f t="shared" si="10"/>
        <v>49185.05633153999</v>
      </c>
      <c r="S46" s="77">
        <f t="shared" si="11"/>
        <v>6.976603734970212</v>
      </c>
    </row>
    <row r="47" spans="2:19" ht="23.25" customHeight="1">
      <c r="B47" s="110"/>
      <c r="C47" s="111" t="s">
        <v>83</v>
      </c>
      <c r="D47" s="112">
        <v>5131.992</v>
      </c>
      <c r="E47" s="109">
        <v>5730.629</v>
      </c>
      <c r="F47" s="78">
        <v>38.315</v>
      </c>
      <c r="G47" s="78">
        <v>20.725083</v>
      </c>
      <c r="H47" s="78">
        <v>35.060012</v>
      </c>
      <c r="I47" s="78"/>
      <c r="J47" s="109">
        <v>1804.941</v>
      </c>
      <c r="K47" s="109">
        <v>0</v>
      </c>
      <c r="L47" s="79"/>
      <c r="M47" s="109">
        <v>70.93195</v>
      </c>
      <c r="N47" s="77">
        <f t="shared" si="8"/>
        <v>12832.594045</v>
      </c>
      <c r="O47" s="92"/>
      <c r="P47" s="77">
        <f t="shared" si="9"/>
        <v>12832.594045</v>
      </c>
      <c r="Q47" s="92"/>
      <c r="R47" s="58">
        <f t="shared" si="10"/>
        <v>12832.594045</v>
      </c>
      <c r="S47" s="77">
        <f t="shared" si="11"/>
        <v>1.8202261056737588</v>
      </c>
    </row>
    <row r="48" spans="2:19" ht="23.25" customHeight="1">
      <c r="B48" s="110"/>
      <c r="C48" s="111" t="s">
        <v>84</v>
      </c>
      <c r="D48" s="109">
        <v>1017.389</v>
      </c>
      <c r="E48" s="109">
        <v>3192.577</v>
      </c>
      <c r="F48" s="78">
        <v>95.561</v>
      </c>
      <c r="G48" s="78">
        <v>8.096</v>
      </c>
      <c r="H48" s="78">
        <v>4930.864</v>
      </c>
      <c r="I48" s="78">
        <v>0</v>
      </c>
      <c r="J48" s="79">
        <v>1065.69</v>
      </c>
      <c r="K48" s="79">
        <v>0</v>
      </c>
      <c r="L48" s="79">
        <v>5.858</v>
      </c>
      <c r="M48" s="79">
        <v>155.196</v>
      </c>
      <c r="N48" s="77">
        <f t="shared" si="8"/>
        <v>10471.231</v>
      </c>
      <c r="O48" s="62">
        <v>-2584.743</v>
      </c>
      <c r="P48" s="77">
        <f t="shared" si="9"/>
        <v>7886.487999999999</v>
      </c>
      <c r="Q48" s="92"/>
      <c r="R48" s="58">
        <f t="shared" si="10"/>
        <v>7886.487999999999</v>
      </c>
      <c r="S48" s="77">
        <f t="shared" si="11"/>
        <v>1.118650780141844</v>
      </c>
    </row>
    <row r="49" spans="2:19" ht="17.25" customHeight="1">
      <c r="B49" s="110"/>
      <c r="C49" s="111" t="s">
        <v>85</v>
      </c>
      <c r="D49" s="109">
        <v>1380.205</v>
      </c>
      <c r="E49" s="109">
        <v>108.872774</v>
      </c>
      <c r="F49" s="78">
        <v>1.189</v>
      </c>
      <c r="G49" s="78">
        <v>0.005</v>
      </c>
      <c r="H49" s="78">
        <v>0.111948</v>
      </c>
      <c r="I49" s="78">
        <v>0</v>
      </c>
      <c r="J49" s="79">
        <v>0.119</v>
      </c>
      <c r="K49" s="79">
        <v>0</v>
      </c>
      <c r="L49" s="109">
        <v>106.362</v>
      </c>
      <c r="M49" s="79">
        <v>18.408</v>
      </c>
      <c r="N49" s="77">
        <f t="shared" si="8"/>
        <v>1615.272722</v>
      </c>
      <c r="O49" s="62">
        <v>-18.96686346</v>
      </c>
      <c r="P49" s="77">
        <f t="shared" si="9"/>
        <v>1596.30585854</v>
      </c>
      <c r="Q49" s="92"/>
      <c r="R49" s="58">
        <f t="shared" si="10"/>
        <v>1596.30585854</v>
      </c>
      <c r="S49" s="77">
        <f t="shared" si="11"/>
        <v>0.22642636291347515</v>
      </c>
    </row>
    <row r="50" spans="2:19" ht="18.75" customHeight="1">
      <c r="B50" s="110"/>
      <c r="C50" s="111" t="s">
        <v>86</v>
      </c>
      <c r="D50" s="109">
        <v>870.637</v>
      </c>
      <c r="E50" s="109">
        <v>467.119</v>
      </c>
      <c r="F50" s="78"/>
      <c r="G50" s="78">
        <v>0.336</v>
      </c>
      <c r="H50" s="78"/>
      <c r="I50" s="78"/>
      <c r="J50" s="79"/>
      <c r="K50" s="109"/>
      <c r="L50" s="113"/>
      <c r="M50" s="109"/>
      <c r="N50" s="77">
        <f t="shared" si="8"/>
        <v>1338.0919999999999</v>
      </c>
      <c r="O50" s="92"/>
      <c r="P50" s="77">
        <f t="shared" si="9"/>
        <v>1338.0919999999999</v>
      </c>
      <c r="Q50" s="92"/>
      <c r="R50" s="58">
        <f t="shared" si="10"/>
        <v>1338.0919999999999</v>
      </c>
      <c r="S50" s="77">
        <f t="shared" si="11"/>
        <v>0.18980028368794324</v>
      </c>
    </row>
    <row r="51" spans="2:19" ht="26.25" customHeight="1">
      <c r="B51" s="110"/>
      <c r="C51" s="114" t="s">
        <v>87</v>
      </c>
      <c r="D51" s="113">
        <f>SUM(D52:D57)</f>
        <v>16888.968</v>
      </c>
      <c r="E51" s="113">
        <f aca="true" t="shared" si="13" ref="E51:M51">E52+E53+E55+E57+E54</f>
        <v>2149.497157</v>
      </c>
      <c r="F51" s="115">
        <f t="shared" si="13"/>
        <v>13524.512963000001</v>
      </c>
      <c r="G51" s="115">
        <f t="shared" si="13"/>
        <v>326.487791</v>
      </c>
      <c r="H51" s="115">
        <f t="shared" si="13"/>
        <v>356.389</v>
      </c>
      <c r="I51" s="115">
        <f t="shared" si="13"/>
        <v>0</v>
      </c>
      <c r="J51" s="113">
        <f t="shared" si="13"/>
        <v>545.244917</v>
      </c>
      <c r="K51" s="113">
        <f t="shared" si="13"/>
        <v>34.965</v>
      </c>
      <c r="L51" s="113">
        <f t="shared" si="13"/>
        <v>0</v>
      </c>
      <c r="M51" s="113">
        <f t="shared" si="13"/>
        <v>0</v>
      </c>
      <c r="N51" s="77">
        <f t="shared" si="8"/>
        <v>33826.064828</v>
      </c>
      <c r="O51" s="113">
        <f>O52+O53+O55+O57+O54</f>
        <v>-8331.093233</v>
      </c>
      <c r="P51" s="77">
        <f t="shared" si="9"/>
        <v>25494.971595000003</v>
      </c>
      <c r="Q51" s="113">
        <f>Q52+Q53+Q55+Q57+Q54</f>
        <v>0</v>
      </c>
      <c r="R51" s="58">
        <f t="shared" si="10"/>
        <v>25494.971595000003</v>
      </c>
      <c r="S51" s="77">
        <f t="shared" si="11"/>
        <v>3.6163080276595747</v>
      </c>
    </row>
    <row r="52" spans="2:19" ht="32.25" customHeight="1">
      <c r="B52" s="110"/>
      <c r="C52" s="116" t="s">
        <v>88</v>
      </c>
      <c r="D52" s="109">
        <v>7710.2</v>
      </c>
      <c r="E52" s="79">
        <v>151.74</v>
      </c>
      <c r="F52" s="117">
        <v>0.017786</v>
      </c>
      <c r="G52" s="117">
        <v>66.709</v>
      </c>
      <c r="H52" s="117"/>
      <c r="I52" s="117">
        <v>0</v>
      </c>
      <c r="J52" s="109">
        <v>72.766917</v>
      </c>
      <c r="K52" s="109"/>
      <c r="L52" s="72"/>
      <c r="M52" s="79"/>
      <c r="N52" s="77">
        <f t="shared" si="8"/>
        <v>8001.433703</v>
      </c>
      <c r="O52" s="62">
        <v>-7908.866402000001</v>
      </c>
      <c r="P52" s="77">
        <f t="shared" si="9"/>
        <v>92.56730099999913</v>
      </c>
      <c r="Q52" s="92"/>
      <c r="R52" s="58">
        <f t="shared" si="10"/>
        <v>92.56730099999913</v>
      </c>
      <c r="S52" s="77">
        <f t="shared" si="11"/>
        <v>0.013130113617021153</v>
      </c>
    </row>
    <row r="53" spans="2:19" ht="15.75">
      <c r="B53" s="110"/>
      <c r="C53" s="118" t="s">
        <v>89</v>
      </c>
      <c r="D53" s="109">
        <v>3260.896</v>
      </c>
      <c r="E53" s="79">
        <v>62.586</v>
      </c>
      <c r="F53" s="78">
        <v>0</v>
      </c>
      <c r="G53" s="78">
        <v>0.024866</v>
      </c>
      <c r="H53" s="78"/>
      <c r="I53" s="78"/>
      <c r="J53" s="79">
        <v>42.923</v>
      </c>
      <c r="K53" s="119">
        <v>0.1</v>
      </c>
      <c r="L53" s="79"/>
      <c r="M53" s="79"/>
      <c r="N53" s="77">
        <f t="shared" si="8"/>
        <v>3366.5298660000003</v>
      </c>
      <c r="O53" s="62">
        <v>0</v>
      </c>
      <c r="P53" s="77">
        <f t="shared" si="9"/>
        <v>3366.5298660000003</v>
      </c>
      <c r="Q53" s="92"/>
      <c r="R53" s="58">
        <f t="shared" si="10"/>
        <v>3366.5298660000003</v>
      </c>
      <c r="S53" s="77">
        <f t="shared" si="11"/>
        <v>0.4775219668085107</v>
      </c>
    </row>
    <row r="54" spans="2:19" ht="38.25" customHeight="1">
      <c r="B54" s="110"/>
      <c r="C54" s="88" t="s">
        <v>90</v>
      </c>
      <c r="D54" s="109">
        <v>1317.97</v>
      </c>
      <c r="E54" s="79">
        <v>886.8971569999999</v>
      </c>
      <c r="F54" s="79">
        <v>0.585177</v>
      </c>
      <c r="G54" s="79">
        <v>23.216</v>
      </c>
      <c r="H54" s="79">
        <v>0</v>
      </c>
      <c r="I54" s="78"/>
      <c r="J54" s="79">
        <v>316.92</v>
      </c>
      <c r="K54" s="79">
        <v>34.865</v>
      </c>
      <c r="L54" s="79"/>
      <c r="M54" s="79"/>
      <c r="N54" s="77">
        <f t="shared" si="8"/>
        <v>2580.4533339999994</v>
      </c>
      <c r="O54" s="62">
        <v>-422.22683099999995</v>
      </c>
      <c r="P54" s="77">
        <f t="shared" si="9"/>
        <v>2158.2265029999994</v>
      </c>
      <c r="Q54" s="92">
        <v>0</v>
      </c>
      <c r="R54" s="120">
        <f t="shared" si="10"/>
        <v>2158.2265029999994</v>
      </c>
      <c r="S54" s="77">
        <f t="shared" si="11"/>
        <v>0.30613141886524814</v>
      </c>
    </row>
    <row r="55" spans="2:19" ht="15.75">
      <c r="B55" s="110"/>
      <c r="C55" s="118" t="s">
        <v>91</v>
      </c>
      <c r="D55" s="109">
        <v>3553.065</v>
      </c>
      <c r="E55" s="79">
        <v>910.343</v>
      </c>
      <c r="F55" s="78">
        <v>13523.91</v>
      </c>
      <c r="G55" s="78">
        <v>229.461925</v>
      </c>
      <c r="H55" s="78">
        <v>356.389</v>
      </c>
      <c r="I55" s="78"/>
      <c r="J55" s="79">
        <v>14.965</v>
      </c>
      <c r="K55" s="79"/>
      <c r="L55" s="79"/>
      <c r="M55" s="79"/>
      <c r="N55" s="77">
        <f t="shared" si="8"/>
        <v>18588.133925</v>
      </c>
      <c r="O55" s="92"/>
      <c r="P55" s="77">
        <f t="shared" si="9"/>
        <v>18588.133925</v>
      </c>
      <c r="Q55" s="92"/>
      <c r="R55" s="58">
        <f t="shared" si="10"/>
        <v>18588.133925</v>
      </c>
      <c r="S55" s="77">
        <f t="shared" si="11"/>
        <v>2.6366147411347516</v>
      </c>
    </row>
    <row r="56" spans="2:19" ht="60">
      <c r="B56" s="110"/>
      <c r="C56" s="88" t="s">
        <v>92</v>
      </c>
      <c r="D56" s="109">
        <v>268.578</v>
      </c>
      <c r="E56" s="79"/>
      <c r="F56" s="78"/>
      <c r="G56" s="78"/>
      <c r="H56" s="78"/>
      <c r="I56" s="78"/>
      <c r="J56" s="79"/>
      <c r="K56" s="79"/>
      <c r="L56" s="79"/>
      <c r="M56" s="79"/>
      <c r="N56" s="77">
        <f t="shared" si="8"/>
        <v>268.578</v>
      </c>
      <c r="O56" s="92"/>
      <c r="P56" s="77">
        <f t="shared" si="9"/>
        <v>268.578</v>
      </c>
      <c r="Q56" s="92"/>
      <c r="R56" s="58">
        <f t="shared" si="10"/>
        <v>268.578</v>
      </c>
      <c r="S56" s="77">
        <f t="shared" si="11"/>
        <v>0.038096170212765956</v>
      </c>
    </row>
    <row r="57" spans="2:19" ht="15.75">
      <c r="B57" s="110"/>
      <c r="C57" s="118" t="s">
        <v>93</v>
      </c>
      <c r="D57" s="109">
        <v>778.259</v>
      </c>
      <c r="E57" s="79">
        <v>137.93099999999998</v>
      </c>
      <c r="F57" s="78">
        <v>0</v>
      </c>
      <c r="G57" s="78">
        <v>7.076</v>
      </c>
      <c r="H57" s="78">
        <v>0</v>
      </c>
      <c r="I57" s="78"/>
      <c r="J57" s="79">
        <v>97.67</v>
      </c>
      <c r="K57" s="79">
        <v>0</v>
      </c>
      <c r="L57" s="77">
        <v>0</v>
      </c>
      <c r="M57" s="79"/>
      <c r="N57" s="77">
        <f t="shared" si="8"/>
        <v>1020.936</v>
      </c>
      <c r="O57" s="92"/>
      <c r="P57" s="77">
        <f t="shared" si="9"/>
        <v>1020.936</v>
      </c>
      <c r="Q57" s="92"/>
      <c r="R57" s="58">
        <f t="shared" si="10"/>
        <v>1020.936</v>
      </c>
      <c r="S57" s="77">
        <f t="shared" si="11"/>
        <v>0.1448136170212766</v>
      </c>
    </row>
    <row r="58" spans="2:19" s="92" customFormat="1" ht="31.5" customHeight="1">
      <c r="B58" s="121"/>
      <c r="C58" s="122" t="s">
        <v>94</v>
      </c>
      <c r="D58" s="109">
        <v>44.756</v>
      </c>
      <c r="E58" s="79">
        <v>0</v>
      </c>
      <c r="F58" s="78">
        <v>0</v>
      </c>
      <c r="G58" s="78"/>
      <c r="H58" s="78"/>
      <c r="I58" s="78"/>
      <c r="J58" s="79">
        <v>0.705623</v>
      </c>
      <c r="K58" s="77"/>
      <c r="L58" s="77"/>
      <c r="M58" s="79"/>
      <c r="N58" s="77">
        <f t="shared" si="8"/>
        <v>45.461623</v>
      </c>
      <c r="O58" s="62">
        <v>-8.85679</v>
      </c>
      <c r="P58" s="77">
        <f t="shared" si="9"/>
        <v>36.604833</v>
      </c>
      <c r="R58" s="58">
        <f t="shared" si="10"/>
        <v>36.604833</v>
      </c>
      <c r="S58" s="77">
        <f t="shared" si="11"/>
        <v>0.0051921748936170214</v>
      </c>
    </row>
    <row r="59" spans="2:19" ht="19.5" customHeight="1">
      <c r="B59" s="110"/>
      <c r="C59" s="108" t="s">
        <v>95</v>
      </c>
      <c r="D59" s="77">
        <f>SUM(D60:D61)</f>
        <v>488.727</v>
      </c>
      <c r="E59" s="77">
        <f aca="true" t="shared" si="14" ref="E59:M59">E60+E61</f>
        <v>798.920731</v>
      </c>
      <c r="F59" s="123">
        <f t="shared" si="14"/>
        <v>0.0307</v>
      </c>
      <c r="G59" s="123">
        <f t="shared" si="14"/>
        <v>0</v>
      </c>
      <c r="H59" s="123">
        <f t="shared" si="14"/>
        <v>0</v>
      </c>
      <c r="I59" s="123">
        <f t="shared" si="14"/>
        <v>0</v>
      </c>
      <c r="J59" s="77">
        <f t="shared" si="14"/>
        <v>84.287</v>
      </c>
      <c r="K59" s="77">
        <f t="shared" si="14"/>
        <v>0</v>
      </c>
      <c r="L59" s="79">
        <f t="shared" si="14"/>
        <v>0</v>
      </c>
      <c r="M59" s="77">
        <f t="shared" si="14"/>
        <v>21.427999999999997</v>
      </c>
      <c r="N59" s="77">
        <f t="shared" si="8"/>
        <v>1393.393431</v>
      </c>
      <c r="O59" s="77">
        <f>O60+O61</f>
        <v>0</v>
      </c>
      <c r="P59" s="77">
        <f t="shared" si="9"/>
        <v>1393.393431</v>
      </c>
      <c r="Q59" s="92">
        <f>Q60+Q61</f>
        <v>0</v>
      </c>
      <c r="R59" s="58">
        <f t="shared" si="10"/>
        <v>1393.393431</v>
      </c>
      <c r="S59" s="77">
        <f t="shared" si="11"/>
        <v>0.19764445829787233</v>
      </c>
    </row>
    <row r="60" spans="2:19" ht="19.5" customHeight="1">
      <c r="B60" s="110"/>
      <c r="C60" s="118" t="s">
        <v>96</v>
      </c>
      <c r="D60" s="79">
        <v>335.942</v>
      </c>
      <c r="E60" s="109">
        <v>786.883</v>
      </c>
      <c r="F60" s="78">
        <v>0.0307</v>
      </c>
      <c r="G60" s="78"/>
      <c r="H60" s="78"/>
      <c r="I60" s="78"/>
      <c r="J60" s="79">
        <v>84.287</v>
      </c>
      <c r="K60" s="79">
        <v>0</v>
      </c>
      <c r="L60" s="77">
        <v>0</v>
      </c>
      <c r="M60" s="109">
        <v>21.427999999999997</v>
      </c>
      <c r="N60" s="77">
        <f t="shared" si="8"/>
        <v>1228.5707000000002</v>
      </c>
      <c r="O60" s="77">
        <v>0</v>
      </c>
      <c r="P60" s="77">
        <f t="shared" si="9"/>
        <v>1228.5707000000002</v>
      </c>
      <c r="Q60" s="92"/>
      <c r="R60" s="58">
        <f t="shared" si="10"/>
        <v>1228.5707000000002</v>
      </c>
      <c r="S60" s="77">
        <f t="shared" si="11"/>
        <v>0.17426534751773054</v>
      </c>
    </row>
    <row r="61" spans="2:19" ht="19.5" customHeight="1">
      <c r="B61" s="110"/>
      <c r="C61" s="118" t="s">
        <v>97</v>
      </c>
      <c r="D61" s="79">
        <v>152.785</v>
      </c>
      <c r="E61" s="109">
        <v>12.037731</v>
      </c>
      <c r="F61" s="117"/>
      <c r="G61" s="117">
        <v>0</v>
      </c>
      <c r="H61" s="117"/>
      <c r="I61" s="117"/>
      <c r="J61" s="79">
        <v>0</v>
      </c>
      <c r="K61" s="77"/>
      <c r="L61" s="77"/>
      <c r="M61" s="109"/>
      <c r="N61" s="77">
        <f t="shared" si="8"/>
        <v>164.822731</v>
      </c>
      <c r="O61" s="92"/>
      <c r="P61" s="77">
        <f t="shared" si="9"/>
        <v>164.822731</v>
      </c>
      <c r="Q61" s="92">
        <v>0</v>
      </c>
      <c r="R61" s="58">
        <f t="shared" si="10"/>
        <v>164.822731</v>
      </c>
      <c r="S61" s="77">
        <f t="shared" si="11"/>
        <v>0.023379110780141845</v>
      </c>
    </row>
    <row r="62" spans="2:19" ht="23.25" customHeight="1">
      <c r="B62" s="110"/>
      <c r="C62" s="108" t="s">
        <v>77</v>
      </c>
      <c r="D62" s="113">
        <f>D63+D64</f>
        <v>702.53</v>
      </c>
      <c r="E62" s="113">
        <f>E63+E64</f>
        <v>255.06</v>
      </c>
      <c r="F62" s="113">
        <f>F63+F64</f>
        <v>0</v>
      </c>
      <c r="G62" s="113">
        <f>G63+G64</f>
        <v>0</v>
      </c>
      <c r="H62" s="113"/>
      <c r="I62" s="117"/>
      <c r="J62" s="113">
        <f>J63+J64</f>
        <v>3.276</v>
      </c>
      <c r="K62" s="77"/>
      <c r="L62" s="77">
        <f>L63+L64</f>
        <v>0</v>
      </c>
      <c r="M62" s="113">
        <f>M63+M64</f>
        <v>170.716</v>
      </c>
      <c r="N62" s="77">
        <f t="shared" si="8"/>
        <v>1131.5819999999999</v>
      </c>
      <c r="O62" s="113">
        <f>O63+O64</f>
        <v>-31.485</v>
      </c>
      <c r="P62" s="77">
        <f t="shared" si="9"/>
        <v>1100.097</v>
      </c>
      <c r="Q62" s="113">
        <f>Q63+Q64</f>
        <v>-1100.0970000000002</v>
      </c>
      <c r="R62" s="58">
        <f t="shared" si="10"/>
        <v>0</v>
      </c>
      <c r="S62" s="77">
        <f t="shared" si="11"/>
        <v>0</v>
      </c>
    </row>
    <row r="63" spans="2:19" ht="15">
      <c r="B63" s="110"/>
      <c r="C63" s="124" t="s">
        <v>98</v>
      </c>
      <c r="D63" s="125">
        <v>11.601</v>
      </c>
      <c r="E63" s="109">
        <v>0</v>
      </c>
      <c r="F63" s="117">
        <v>0</v>
      </c>
      <c r="G63" s="117">
        <v>0</v>
      </c>
      <c r="H63" s="117"/>
      <c r="I63" s="117">
        <v>0</v>
      </c>
      <c r="J63" s="109">
        <v>0</v>
      </c>
      <c r="K63" s="77"/>
      <c r="L63" s="77"/>
      <c r="M63" s="109"/>
      <c r="N63" s="126">
        <f t="shared" si="8"/>
        <v>11.601</v>
      </c>
      <c r="O63" s="92"/>
      <c r="P63" s="77">
        <f t="shared" si="9"/>
        <v>11.601</v>
      </c>
      <c r="Q63" s="92">
        <f>-P63</f>
        <v>-11.601</v>
      </c>
      <c r="R63" s="58"/>
      <c r="S63" s="77">
        <f t="shared" si="11"/>
        <v>0</v>
      </c>
    </row>
    <row r="64" spans="2:19" ht="19.5" customHeight="1">
      <c r="B64" s="110"/>
      <c r="C64" s="124" t="s">
        <v>99</v>
      </c>
      <c r="D64" s="109">
        <v>690.929</v>
      </c>
      <c r="E64" s="109">
        <v>255.06</v>
      </c>
      <c r="F64" s="117">
        <v>0</v>
      </c>
      <c r="G64" s="117">
        <v>0</v>
      </c>
      <c r="H64" s="117"/>
      <c r="I64" s="117">
        <v>0</v>
      </c>
      <c r="J64" s="109">
        <v>3.276</v>
      </c>
      <c r="K64" s="77"/>
      <c r="L64" s="77"/>
      <c r="M64" s="109">
        <v>170.716</v>
      </c>
      <c r="N64" s="77">
        <f t="shared" si="8"/>
        <v>1119.981</v>
      </c>
      <c r="O64" s="62">
        <v>-31.485</v>
      </c>
      <c r="P64" s="77">
        <f t="shared" si="9"/>
        <v>1088.496</v>
      </c>
      <c r="Q64" s="92">
        <f>-P64</f>
        <v>-1088.496</v>
      </c>
      <c r="R64" s="58">
        <f>P64+Q64</f>
        <v>0</v>
      </c>
      <c r="S64" s="77">
        <f t="shared" si="11"/>
        <v>0</v>
      </c>
    </row>
    <row r="65" spans="2:19" ht="34.5" customHeight="1">
      <c r="B65" s="110"/>
      <c r="C65" s="127" t="s">
        <v>100</v>
      </c>
      <c r="D65" s="109">
        <v>-413.199</v>
      </c>
      <c r="E65" s="109">
        <v>-85.547209625</v>
      </c>
      <c r="F65" s="117">
        <v>-7.702526</v>
      </c>
      <c r="G65" s="117">
        <v>-4.981</v>
      </c>
      <c r="H65" s="117">
        <v>-5.993</v>
      </c>
      <c r="I65" s="117"/>
      <c r="J65" s="117">
        <v>-3.554</v>
      </c>
      <c r="K65" s="77"/>
      <c r="L65" s="128">
        <v>-0.002421</v>
      </c>
      <c r="M65" s="109"/>
      <c r="N65" s="77">
        <f t="shared" si="8"/>
        <v>-520.979156625</v>
      </c>
      <c r="O65" s="92"/>
      <c r="P65" s="77">
        <f t="shared" si="9"/>
        <v>-520.979156625</v>
      </c>
      <c r="Q65" s="92"/>
      <c r="R65" s="58">
        <f>P65+Q65</f>
        <v>-520.979156625</v>
      </c>
      <c r="S65" s="77">
        <f t="shared" si="11"/>
        <v>-0.07389775271276595</v>
      </c>
    </row>
    <row r="66" spans="3:19" ht="12" customHeight="1">
      <c r="C66" s="127"/>
      <c r="D66" s="128"/>
      <c r="E66" s="109"/>
      <c r="F66" s="117"/>
      <c r="G66" s="117"/>
      <c r="H66" s="117"/>
      <c r="I66" s="117"/>
      <c r="J66" s="72"/>
      <c r="K66" s="77"/>
      <c r="L66" s="109"/>
      <c r="M66" s="109"/>
      <c r="N66" s="77"/>
      <c r="O66" s="92"/>
      <c r="P66" s="77"/>
      <c r="Q66" s="92"/>
      <c r="R66" s="58"/>
      <c r="S66" s="77"/>
    </row>
    <row r="67" spans="3:19" ht="26.25" customHeight="1" thickBot="1">
      <c r="C67" s="129" t="s">
        <v>101</v>
      </c>
      <c r="D67" s="130">
        <f>D16-D45</f>
        <v>-2060.6230099999993</v>
      </c>
      <c r="E67" s="130">
        <f>E16-E45</f>
        <v>3861.859772</v>
      </c>
      <c r="F67" s="131">
        <f>F16-F45</f>
        <v>404.4967099999958</v>
      </c>
      <c r="G67" s="131">
        <f>G16-G45</f>
        <v>65.23862500000007</v>
      </c>
      <c r="H67" s="131">
        <f>H16-H45</f>
        <v>80.9412970000003</v>
      </c>
      <c r="I67" s="131">
        <f>I16-I45</f>
        <v>0</v>
      </c>
      <c r="J67" s="130">
        <f>J16-J45</f>
        <v>1244.5831959999996</v>
      </c>
      <c r="K67" s="130">
        <f>K16-K45</f>
        <v>6.8765</v>
      </c>
      <c r="L67" s="130">
        <f>L16-L45</f>
        <v>182.491421</v>
      </c>
      <c r="M67" s="130">
        <f>M16-M45</f>
        <v>35.21980000000002</v>
      </c>
      <c r="N67" s="130">
        <f>SUM(D67:M67)</f>
        <v>3821.084310999996</v>
      </c>
      <c r="O67" s="146">
        <f>O16-O45</f>
        <v>-0.002500000000509317</v>
      </c>
      <c r="P67" s="130">
        <f>P16-P45</f>
        <v>3821.081811000018</v>
      </c>
      <c r="Q67" s="130">
        <f>Q16-Q45</f>
        <v>1077.5730000000003</v>
      </c>
      <c r="R67" s="132">
        <f>R16-R45</f>
        <v>4898.654811000022</v>
      </c>
      <c r="S67" s="133">
        <f>R67/$R$7*100</f>
        <v>0.6948446540425564</v>
      </c>
    </row>
    <row r="68" spans="3:19" ht="21.75" customHeight="1" thickTop="1">
      <c r="C68" s="134"/>
      <c r="D68" s="135"/>
      <c r="E68" s="135"/>
      <c r="F68" s="64"/>
      <c r="G68" s="64"/>
      <c r="H68" s="64"/>
      <c r="I68" s="64"/>
      <c r="J68" s="135"/>
      <c r="K68" s="135"/>
      <c r="L68" s="135"/>
      <c r="M68" s="135"/>
      <c r="N68" s="135"/>
      <c r="O68" s="135"/>
      <c r="P68" s="135"/>
      <c r="Q68" s="135"/>
      <c r="R68" s="54"/>
      <c r="S68" s="136"/>
    </row>
    <row r="69" spans="3:19" ht="24.75" customHeight="1">
      <c r="C69" s="134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54"/>
      <c r="S69" s="136"/>
    </row>
    <row r="70" spans="4:19" ht="19.5" customHeight="1">
      <c r="D70" s="137"/>
      <c r="E70" s="138"/>
      <c r="F70" s="22"/>
      <c r="G70" s="22"/>
      <c r="H70" s="22"/>
      <c r="I70" s="22"/>
      <c r="K70" s="137"/>
      <c r="L70" s="137"/>
      <c r="M70" s="137"/>
      <c r="N70" s="139"/>
      <c r="O70" s="137"/>
      <c r="P70" s="139"/>
      <c r="Q70" s="137"/>
      <c r="S70" s="140"/>
    </row>
    <row r="71" spans="4:19" ht="19.5" customHeight="1">
      <c r="D71" s="137"/>
      <c r="E71" s="138"/>
      <c r="F71" s="22"/>
      <c r="G71" s="22"/>
      <c r="H71" s="22"/>
      <c r="I71" s="22"/>
      <c r="J71" s="137"/>
      <c r="K71" s="137"/>
      <c r="L71" s="137"/>
      <c r="M71" s="137"/>
      <c r="N71" s="139"/>
      <c r="O71" s="137"/>
      <c r="P71" s="139"/>
      <c r="Q71" s="137"/>
      <c r="S71" s="140"/>
    </row>
    <row r="72" spans="4:19" ht="19.5" customHeight="1">
      <c r="D72" s="137"/>
      <c r="E72" s="138"/>
      <c r="F72" s="22"/>
      <c r="G72" s="22"/>
      <c r="H72" s="22"/>
      <c r="I72" s="22"/>
      <c r="J72" s="137"/>
      <c r="K72" s="137"/>
      <c r="L72" s="137"/>
      <c r="M72" s="137"/>
      <c r="N72" s="139"/>
      <c r="O72" s="137"/>
      <c r="P72" s="139"/>
      <c r="Q72" s="137"/>
      <c r="S72" s="140"/>
    </row>
    <row r="73" spans="4:19" ht="19.5" customHeight="1">
      <c r="D73" s="137"/>
      <c r="E73" s="138"/>
      <c r="F73" s="22"/>
      <c r="G73" s="22"/>
      <c r="H73" s="22"/>
      <c r="I73" s="22"/>
      <c r="J73" s="137"/>
      <c r="K73" s="137"/>
      <c r="L73" s="137"/>
      <c r="M73" s="137"/>
      <c r="N73" s="139"/>
      <c r="O73" s="137"/>
      <c r="P73" s="139"/>
      <c r="Q73" s="137"/>
      <c r="S73" s="140"/>
    </row>
    <row r="74" spans="4:19" ht="19.5" customHeight="1">
      <c r="D74" s="137"/>
      <c r="E74" s="138"/>
      <c r="F74" s="22"/>
      <c r="G74" s="22"/>
      <c r="H74" s="22"/>
      <c r="I74" s="22"/>
      <c r="J74" s="137"/>
      <c r="K74" s="137"/>
      <c r="L74" s="137"/>
      <c r="M74" s="137"/>
      <c r="N74" s="139"/>
      <c r="O74" s="137"/>
      <c r="P74" s="139"/>
      <c r="Q74" s="137"/>
      <c r="S74" s="140"/>
    </row>
    <row r="75" spans="4:19" ht="19.5" customHeight="1">
      <c r="D75" s="137"/>
      <c r="E75" s="138"/>
      <c r="F75" s="22"/>
      <c r="G75" s="22"/>
      <c r="H75" s="22"/>
      <c r="I75" s="22"/>
      <c r="J75" s="137"/>
      <c r="K75" s="137"/>
      <c r="L75" s="137"/>
      <c r="M75" s="137"/>
      <c r="N75" s="139"/>
      <c r="O75" s="137"/>
      <c r="P75" s="139"/>
      <c r="Q75" s="137"/>
      <c r="S75" s="140"/>
    </row>
    <row r="76" spans="4:19" ht="19.5" customHeight="1">
      <c r="D76" s="137"/>
      <c r="E76" s="138"/>
      <c r="F76" s="22"/>
      <c r="G76" s="22"/>
      <c r="H76" s="22"/>
      <c r="I76" s="22"/>
      <c r="J76" s="137"/>
      <c r="K76" s="137"/>
      <c r="L76" s="137"/>
      <c r="M76" s="137"/>
      <c r="N76" s="139"/>
      <c r="O76" s="137"/>
      <c r="P76" s="139"/>
      <c r="Q76" s="137"/>
      <c r="S76" s="140"/>
    </row>
    <row r="77" spans="4:19" ht="19.5" customHeight="1">
      <c r="D77" s="137"/>
      <c r="E77" s="138"/>
      <c r="F77" s="22"/>
      <c r="G77" s="22"/>
      <c r="H77" s="22"/>
      <c r="I77" s="22"/>
      <c r="J77" s="137"/>
      <c r="K77" s="137"/>
      <c r="L77" s="137"/>
      <c r="M77" s="137"/>
      <c r="N77" s="139"/>
      <c r="O77" s="137"/>
      <c r="P77" s="139"/>
      <c r="Q77" s="137"/>
      <c r="S77" s="140"/>
    </row>
    <row r="78" spans="4:19" ht="19.5" customHeight="1">
      <c r="D78" s="137"/>
      <c r="E78" s="138"/>
      <c r="F78" s="22"/>
      <c r="G78" s="22"/>
      <c r="H78" s="22"/>
      <c r="I78" s="22"/>
      <c r="J78" s="137"/>
      <c r="K78" s="137"/>
      <c r="L78" s="137"/>
      <c r="M78" s="137"/>
      <c r="N78" s="139"/>
      <c r="O78" s="137"/>
      <c r="P78" s="139"/>
      <c r="Q78" s="137"/>
      <c r="S78" s="140"/>
    </row>
    <row r="79" spans="4:19" ht="19.5" customHeight="1">
      <c r="D79" s="137"/>
      <c r="E79" s="138"/>
      <c r="F79" s="22"/>
      <c r="G79" s="22"/>
      <c r="H79" s="22"/>
      <c r="I79" s="22"/>
      <c r="J79" s="137"/>
      <c r="K79" s="137"/>
      <c r="L79" s="137"/>
      <c r="M79" s="137"/>
      <c r="N79" s="139"/>
      <c r="O79" s="137"/>
      <c r="P79" s="139"/>
      <c r="Q79" s="137"/>
      <c r="S79" s="140"/>
    </row>
    <row r="80" spans="4:19" ht="19.5" customHeight="1">
      <c r="D80" s="137"/>
      <c r="E80" s="138"/>
      <c r="F80" s="22"/>
      <c r="G80" s="22"/>
      <c r="H80" s="22"/>
      <c r="I80" s="22"/>
      <c r="J80" s="137"/>
      <c r="K80" s="137"/>
      <c r="L80" s="137"/>
      <c r="M80" s="137"/>
      <c r="N80" s="139"/>
      <c r="O80" s="137"/>
      <c r="P80" s="139"/>
      <c r="Q80" s="137"/>
      <c r="S80" s="140"/>
    </row>
    <row r="81" spans="4:19" ht="19.5" customHeight="1">
      <c r="D81" s="137"/>
      <c r="E81" s="138"/>
      <c r="F81" s="22"/>
      <c r="G81" s="22"/>
      <c r="H81" s="22"/>
      <c r="I81" s="22"/>
      <c r="J81" s="137"/>
      <c r="K81" s="137"/>
      <c r="L81" s="137"/>
      <c r="M81" s="137"/>
      <c r="N81" s="139"/>
      <c r="O81" s="137"/>
      <c r="P81" s="139"/>
      <c r="Q81" s="137"/>
      <c r="S81" s="140"/>
    </row>
    <row r="82" spans="4:19" ht="19.5" customHeight="1">
      <c r="D82" s="137"/>
      <c r="E82" s="138"/>
      <c r="F82" s="22"/>
      <c r="G82" s="22"/>
      <c r="H82" s="22"/>
      <c r="I82" s="22"/>
      <c r="J82" s="137"/>
      <c r="K82" s="137"/>
      <c r="L82" s="137"/>
      <c r="M82" s="137"/>
      <c r="N82" s="139"/>
      <c r="O82" s="137"/>
      <c r="P82" s="139"/>
      <c r="Q82" s="137"/>
      <c r="S82" s="140"/>
    </row>
    <row r="83" spans="4:19" ht="19.5" customHeight="1">
      <c r="D83" s="137"/>
      <c r="E83" s="138"/>
      <c r="F83" s="22"/>
      <c r="G83" s="22"/>
      <c r="H83" s="22"/>
      <c r="I83" s="22"/>
      <c r="J83" s="137"/>
      <c r="K83" s="137"/>
      <c r="L83" s="137"/>
      <c r="M83" s="137"/>
      <c r="N83" s="139"/>
      <c r="O83" s="137"/>
      <c r="P83" s="139"/>
      <c r="Q83" s="137"/>
      <c r="S83" s="140"/>
    </row>
    <row r="84" spans="4:19" ht="19.5" customHeight="1">
      <c r="D84" s="137"/>
      <c r="E84" s="138"/>
      <c r="F84" s="22"/>
      <c r="G84" s="22"/>
      <c r="H84" s="22"/>
      <c r="I84" s="22"/>
      <c r="J84" s="137"/>
      <c r="K84" s="137"/>
      <c r="L84" s="137"/>
      <c r="M84" s="137"/>
      <c r="N84" s="139"/>
      <c r="O84" s="137"/>
      <c r="P84" s="139"/>
      <c r="Q84" s="137"/>
      <c r="S84" s="140"/>
    </row>
    <row r="85" spans="4:19" ht="19.5" customHeight="1">
      <c r="D85" s="137"/>
      <c r="E85" s="138"/>
      <c r="F85" s="22"/>
      <c r="G85" s="22"/>
      <c r="H85" s="22"/>
      <c r="I85" s="22"/>
      <c r="J85" s="137"/>
      <c r="K85" s="137"/>
      <c r="L85" s="137"/>
      <c r="M85" s="137"/>
      <c r="N85" s="139"/>
      <c r="O85" s="137"/>
      <c r="P85" s="139"/>
      <c r="Q85" s="137"/>
      <c r="S85" s="140"/>
    </row>
    <row r="86" spans="3:19" ht="19.5" customHeight="1">
      <c r="C86" s="108"/>
      <c r="D86" s="137"/>
      <c r="E86" s="138"/>
      <c r="F86" s="22"/>
      <c r="G86" s="22"/>
      <c r="H86" s="22"/>
      <c r="I86" s="22"/>
      <c r="J86" s="137"/>
      <c r="K86" s="137"/>
      <c r="L86" s="137"/>
      <c r="M86" s="137"/>
      <c r="N86" s="139"/>
      <c r="O86" s="137"/>
      <c r="P86" s="139"/>
      <c r="Q86" s="137"/>
      <c r="S86" s="140"/>
    </row>
    <row r="87" spans="3:19" ht="19.5" customHeight="1">
      <c r="C87" s="108"/>
      <c r="D87" s="137"/>
      <c r="E87" s="138"/>
      <c r="F87" s="22"/>
      <c r="G87" s="22"/>
      <c r="H87" s="22"/>
      <c r="I87" s="22"/>
      <c r="J87" s="137"/>
      <c r="K87" s="137"/>
      <c r="L87" s="137"/>
      <c r="M87" s="137"/>
      <c r="N87" s="139"/>
      <c r="O87" s="137"/>
      <c r="P87" s="139"/>
      <c r="Q87" s="137"/>
      <c r="S87" s="140"/>
    </row>
    <row r="88" spans="3:19" ht="19.5" customHeight="1">
      <c r="C88" s="108"/>
      <c r="D88" s="137"/>
      <c r="E88" s="138"/>
      <c r="F88" s="22"/>
      <c r="G88" s="22"/>
      <c r="H88" s="22"/>
      <c r="I88" s="22"/>
      <c r="J88" s="137"/>
      <c r="K88" s="137"/>
      <c r="L88" s="137"/>
      <c r="M88" s="137"/>
      <c r="N88" s="139"/>
      <c r="O88" s="137"/>
      <c r="P88" s="139"/>
      <c r="Q88" s="137"/>
      <c r="S88" s="140"/>
    </row>
    <row r="89" spans="3:19" ht="19.5" customHeight="1">
      <c r="C89" s="108"/>
      <c r="D89" s="137"/>
      <c r="E89" s="138"/>
      <c r="F89" s="22"/>
      <c r="G89" s="22"/>
      <c r="H89" s="22"/>
      <c r="I89" s="22"/>
      <c r="J89" s="137"/>
      <c r="K89" s="137"/>
      <c r="L89" s="137"/>
      <c r="M89" s="137"/>
      <c r="N89" s="139"/>
      <c r="O89" s="137"/>
      <c r="P89" s="139"/>
      <c r="Q89" s="137"/>
      <c r="S89" s="140"/>
    </row>
    <row r="90" spans="3:19" ht="19.5" customHeight="1">
      <c r="C90" s="108"/>
      <c r="D90" s="137"/>
      <c r="E90" s="138"/>
      <c r="F90" s="22"/>
      <c r="G90" s="22"/>
      <c r="H90" s="22"/>
      <c r="I90" s="22"/>
      <c r="J90" s="137"/>
      <c r="K90" s="137"/>
      <c r="L90" s="137"/>
      <c r="M90" s="137"/>
      <c r="N90" s="139"/>
      <c r="O90" s="137"/>
      <c r="P90" s="139"/>
      <c r="Q90" s="137"/>
      <c r="S90" s="140"/>
    </row>
    <row r="91" spans="3:19" ht="19.5" customHeight="1">
      <c r="C91" s="108"/>
      <c r="D91" s="137"/>
      <c r="E91" s="138"/>
      <c r="F91" s="22"/>
      <c r="G91" s="22"/>
      <c r="H91" s="22"/>
      <c r="I91" s="22"/>
      <c r="J91" s="137"/>
      <c r="K91" s="137"/>
      <c r="L91" s="137"/>
      <c r="M91" s="137"/>
      <c r="N91" s="139"/>
      <c r="O91" s="137"/>
      <c r="P91" s="139"/>
      <c r="Q91" s="137"/>
      <c r="S91" s="140"/>
    </row>
    <row r="92" spans="3:19" ht="19.5" customHeight="1">
      <c r="C92" s="108"/>
      <c r="D92" s="137"/>
      <c r="E92" s="138"/>
      <c r="F92" s="22"/>
      <c r="G92" s="22"/>
      <c r="H92" s="22"/>
      <c r="I92" s="22"/>
      <c r="J92" s="137"/>
      <c r="K92" s="137"/>
      <c r="L92" s="137"/>
      <c r="M92" s="137"/>
      <c r="N92" s="139"/>
      <c r="O92" s="137"/>
      <c r="P92" s="139"/>
      <c r="Q92" s="137"/>
      <c r="S92" s="140"/>
    </row>
    <row r="93" spans="3:19" ht="19.5" customHeight="1">
      <c r="C93" s="108"/>
      <c r="D93" s="137"/>
      <c r="E93" s="138"/>
      <c r="F93" s="22"/>
      <c r="G93" s="22"/>
      <c r="H93" s="22"/>
      <c r="I93" s="22"/>
      <c r="J93" s="137"/>
      <c r="K93" s="137"/>
      <c r="L93" s="137"/>
      <c r="M93" s="137"/>
      <c r="N93" s="139"/>
      <c r="O93" s="137"/>
      <c r="P93" s="139"/>
      <c r="Q93" s="137"/>
      <c r="S93" s="140"/>
    </row>
    <row r="94" spans="3:19" ht="19.5" customHeight="1">
      <c r="C94" s="108"/>
      <c r="D94" s="137"/>
      <c r="E94" s="138"/>
      <c r="F94" s="22"/>
      <c r="G94" s="22"/>
      <c r="H94" s="22"/>
      <c r="I94" s="22"/>
      <c r="J94" s="137"/>
      <c r="K94" s="137"/>
      <c r="L94" s="137"/>
      <c r="M94" s="137"/>
      <c r="N94" s="139"/>
      <c r="O94" s="137"/>
      <c r="P94" s="139"/>
      <c r="Q94" s="137"/>
      <c r="S94" s="140"/>
    </row>
    <row r="95" spans="3:19" ht="19.5" customHeight="1">
      <c r="C95" s="108"/>
      <c r="D95" s="137"/>
      <c r="E95" s="138"/>
      <c r="F95" s="22"/>
      <c r="G95" s="22"/>
      <c r="H95" s="22"/>
      <c r="I95" s="22"/>
      <c r="J95" s="137"/>
      <c r="K95" s="137"/>
      <c r="L95" s="137"/>
      <c r="M95" s="137"/>
      <c r="N95" s="139"/>
      <c r="O95" s="137"/>
      <c r="P95" s="139"/>
      <c r="Q95" s="137"/>
      <c r="S95" s="140"/>
    </row>
    <row r="96" spans="3:19" ht="19.5" customHeight="1">
      <c r="C96" s="108"/>
      <c r="D96" s="137"/>
      <c r="E96" s="138"/>
      <c r="F96" s="22"/>
      <c r="G96" s="22"/>
      <c r="H96" s="22"/>
      <c r="I96" s="22"/>
      <c r="J96" s="137"/>
      <c r="K96" s="137"/>
      <c r="L96" s="137"/>
      <c r="M96" s="137"/>
      <c r="N96" s="139"/>
      <c r="O96" s="137"/>
      <c r="P96" s="139"/>
      <c r="Q96" s="137"/>
      <c r="S96" s="140"/>
    </row>
    <row r="97" spans="3:19" ht="19.5" customHeight="1">
      <c r="C97" s="108"/>
      <c r="D97" s="137"/>
      <c r="E97" s="138"/>
      <c r="F97" s="22"/>
      <c r="G97" s="22"/>
      <c r="H97" s="22"/>
      <c r="I97" s="22"/>
      <c r="J97" s="137"/>
      <c r="K97" s="137"/>
      <c r="L97" s="137"/>
      <c r="M97" s="137"/>
      <c r="N97" s="139"/>
      <c r="O97" s="137"/>
      <c r="P97" s="139"/>
      <c r="Q97" s="137"/>
      <c r="S97" s="140"/>
    </row>
    <row r="98" spans="3:19" ht="19.5" customHeight="1">
      <c r="C98" s="108"/>
      <c r="D98" s="137"/>
      <c r="E98" s="138"/>
      <c r="F98" s="22"/>
      <c r="G98" s="22"/>
      <c r="H98" s="22"/>
      <c r="I98" s="22"/>
      <c r="J98" s="137"/>
      <c r="K98" s="137"/>
      <c r="L98" s="137"/>
      <c r="M98" s="137"/>
      <c r="N98" s="139"/>
      <c r="O98" s="137"/>
      <c r="P98" s="139"/>
      <c r="Q98" s="137"/>
      <c r="S98" s="140"/>
    </row>
    <row r="99" spans="3:19" ht="19.5" customHeight="1">
      <c r="C99" s="108"/>
      <c r="D99" s="137"/>
      <c r="E99" s="138"/>
      <c r="F99" s="22"/>
      <c r="G99" s="22"/>
      <c r="H99" s="22"/>
      <c r="I99" s="22"/>
      <c r="J99" s="137"/>
      <c r="K99" s="137"/>
      <c r="L99" s="137"/>
      <c r="M99" s="137"/>
      <c r="N99" s="139"/>
      <c r="O99" s="137"/>
      <c r="P99" s="139"/>
      <c r="Q99" s="137"/>
      <c r="S99" s="140"/>
    </row>
    <row r="100" spans="3:19" ht="19.5" customHeight="1">
      <c r="C100" s="108"/>
      <c r="D100" s="137"/>
      <c r="E100" s="138"/>
      <c r="F100" s="22"/>
      <c r="G100" s="22"/>
      <c r="H100" s="22"/>
      <c r="I100" s="22"/>
      <c r="J100" s="137"/>
      <c r="K100" s="137"/>
      <c r="L100" s="137"/>
      <c r="M100" s="137"/>
      <c r="N100" s="139"/>
      <c r="O100" s="137"/>
      <c r="P100" s="139"/>
      <c r="Q100" s="137"/>
      <c r="S100" s="140"/>
    </row>
    <row r="101" spans="3:19" ht="19.5" customHeight="1">
      <c r="C101" s="108"/>
      <c r="D101" s="137"/>
      <c r="E101" s="138"/>
      <c r="F101" s="22"/>
      <c r="G101" s="22"/>
      <c r="H101" s="22"/>
      <c r="I101" s="22"/>
      <c r="J101" s="137"/>
      <c r="K101" s="137"/>
      <c r="L101" s="137"/>
      <c r="M101" s="137"/>
      <c r="N101" s="139"/>
      <c r="O101" s="137"/>
      <c r="P101" s="139"/>
      <c r="Q101" s="137"/>
      <c r="S101" s="140"/>
    </row>
    <row r="102" spans="3:19" ht="19.5" customHeight="1">
      <c r="C102" s="108"/>
      <c r="D102" s="137"/>
      <c r="E102" s="138"/>
      <c r="F102" s="22"/>
      <c r="G102" s="22"/>
      <c r="H102" s="22"/>
      <c r="I102" s="22"/>
      <c r="J102" s="137"/>
      <c r="K102" s="137"/>
      <c r="L102" s="137"/>
      <c r="M102" s="137"/>
      <c r="N102" s="139"/>
      <c r="O102" s="137"/>
      <c r="P102" s="139"/>
      <c r="Q102" s="137"/>
      <c r="S102" s="140"/>
    </row>
    <row r="103" spans="3:19" ht="19.5" customHeight="1">
      <c r="C103" s="108"/>
      <c r="D103" s="137"/>
      <c r="E103" s="138"/>
      <c r="F103" s="22"/>
      <c r="G103" s="22"/>
      <c r="H103" s="22"/>
      <c r="I103" s="22"/>
      <c r="J103" s="137"/>
      <c r="K103" s="137"/>
      <c r="L103" s="137"/>
      <c r="M103" s="137"/>
      <c r="N103" s="139"/>
      <c r="O103" s="137"/>
      <c r="P103" s="139"/>
      <c r="Q103" s="137"/>
      <c r="S103" s="140"/>
    </row>
    <row r="104" spans="3:19" ht="19.5" customHeight="1">
      <c r="C104" s="108"/>
      <c r="D104" s="137"/>
      <c r="E104" s="138"/>
      <c r="F104" s="22"/>
      <c r="G104" s="22"/>
      <c r="H104" s="22"/>
      <c r="I104" s="22"/>
      <c r="J104" s="137"/>
      <c r="K104" s="137"/>
      <c r="L104" s="137"/>
      <c r="M104" s="137"/>
      <c r="N104" s="139"/>
      <c r="O104" s="137"/>
      <c r="P104" s="139"/>
      <c r="Q104" s="137"/>
      <c r="S104" s="140"/>
    </row>
    <row r="105" spans="3:19" ht="19.5" customHeight="1">
      <c r="C105" s="108"/>
      <c r="D105" s="137"/>
      <c r="E105" s="138"/>
      <c r="F105" s="22"/>
      <c r="G105" s="22"/>
      <c r="H105" s="22"/>
      <c r="I105" s="22"/>
      <c r="J105" s="137"/>
      <c r="K105" s="137"/>
      <c r="L105" s="137"/>
      <c r="M105" s="137"/>
      <c r="N105" s="139"/>
      <c r="O105" s="137"/>
      <c r="P105" s="139"/>
      <c r="Q105" s="137"/>
      <c r="S105" s="140"/>
    </row>
    <row r="106" spans="3:19" ht="19.5" customHeight="1">
      <c r="C106" s="108"/>
      <c r="D106" s="137"/>
      <c r="E106" s="138"/>
      <c r="F106" s="22"/>
      <c r="G106" s="22"/>
      <c r="H106" s="22"/>
      <c r="I106" s="22"/>
      <c r="J106" s="137"/>
      <c r="K106" s="137"/>
      <c r="L106" s="137"/>
      <c r="M106" s="137"/>
      <c r="N106" s="139"/>
      <c r="O106" s="137"/>
      <c r="P106" s="139"/>
      <c r="Q106" s="137"/>
      <c r="S106" s="140"/>
    </row>
    <row r="107" spans="3:19" ht="19.5" customHeight="1">
      <c r="C107" s="108"/>
      <c r="D107" s="137"/>
      <c r="E107" s="138"/>
      <c r="F107" s="22"/>
      <c r="G107" s="22"/>
      <c r="H107" s="22"/>
      <c r="I107" s="22"/>
      <c r="J107" s="137"/>
      <c r="K107" s="137"/>
      <c r="L107" s="137"/>
      <c r="M107" s="137"/>
      <c r="N107" s="139"/>
      <c r="O107" s="137"/>
      <c r="P107" s="139"/>
      <c r="Q107" s="137"/>
      <c r="S107" s="140"/>
    </row>
    <row r="108" spans="3:19" ht="19.5" customHeight="1">
      <c r="C108" s="108"/>
      <c r="D108" s="137"/>
      <c r="E108" s="138"/>
      <c r="F108" s="22"/>
      <c r="G108" s="22"/>
      <c r="H108" s="22"/>
      <c r="I108" s="22"/>
      <c r="J108" s="137"/>
      <c r="K108" s="137"/>
      <c r="L108" s="137"/>
      <c r="M108" s="137"/>
      <c r="N108" s="139"/>
      <c r="O108" s="137"/>
      <c r="P108" s="139"/>
      <c r="Q108" s="137"/>
      <c r="S108" s="140"/>
    </row>
    <row r="109" spans="3:19" ht="19.5" customHeight="1">
      <c r="C109" s="108"/>
      <c r="D109" s="137"/>
      <c r="E109" s="138"/>
      <c r="F109" s="22"/>
      <c r="G109" s="22"/>
      <c r="H109" s="22"/>
      <c r="I109" s="22"/>
      <c r="J109" s="137"/>
      <c r="K109" s="137"/>
      <c r="L109" s="137"/>
      <c r="M109" s="137"/>
      <c r="N109" s="139"/>
      <c r="O109" s="137"/>
      <c r="P109" s="139"/>
      <c r="Q109" s="137"/>
      <c r="S109" s="140"/>
    </row>
    <row r="110" spans="4:19" ht="19.5" customHeight="1">
      <c r="D110" s="137"/>
      <c r="E110" s="138"/>
      <c r="F110" s="22"/>
      <c r="G110" s="22"/>
      <c r="H110" s="22"/>
      <c r="I110" s="22"/>
      <c r="J110" s="137"/>
      <c r="K110" s="137"/>
      <c r="L110" s="137"/>
      <c r="M110" s="137"/>
      <c r="N110" s="139"/>
      <c r="O110" s="137"/>
      <c r="P110" s="139"/>
      <c r="Q110" s="137"/>
      <c r="S110" s="140"/>
    </row>
    <row r="111" spans="4:19" ht="19.5" customHeight="1">
      <c r="D111" s="137"/>
      <c r="E111" s="138"/>
      <c r="F111" s="22"/>
      <c r="G111" s="22"/>
      <c r="H111" s="22"/>
      <c r="I111" s="22"/>
      <c r="J111" s="137"/>
      <c r="K111" s="137"/>
      <c r="L111" s="137"/>
      <c r="M111" s="137"/>
      <c r="N111" s="139"/>
      <c r="O111" s="137"/>
      <c r="P111" s="139"/>
      <c r="Q111" s="137"/>
      <c r="S111" s="140"/>
    </row>
    <row r="112" spans="4:19" ht="19.5" customHeight="1">
      <c r="D112" s="137"/>
      <c r="E112" s="138"/>
      <c r="F112" s="22"/>
      <c r="G112" s="22"/>
      <c r="H112" s="22"/>
      <c r="I112" s="22"/>
      <c r="J112" s="137"/>
      <c r="K112" s="137"/>
      <c r="L112" s="137"/>
      <c r="M112" s="137"/>
      <c r="N112" s="139"/>
      <c r="O112" s="137"/>
      <c r="P112" s="139"/>
      <c r="Q112" s="137"/>
      <c r="S112" s="140"/>
    </row>
    <row r="113" spans="4:19" ht="19.5" customHeight="1">
      <c r="D113" s="137"/>
      <c r="E113" s="138"/>
      <c r="F113" s="22"/>
      <c r="G113" s="22"/>
      <c r="H113" s="22"/>
      <c r="I113" s="22"/>
      <c r="J113" s="137"/>
      <c r="K113" s="137"/>
      <c r="L113" s="137"/>
      <c r="M113" s="137"/>
      <c r="N113" s="139"/>
      <c r="O113" s="137"/>
      <c r="P113" s="139"/>
      <c r="Q113" s="137"/>
      <c r="S113" s="140"/>
    </row>
    <row r="114" spans="4:19" ht="19.5" customHeight="1">
      <c r="D114" s="137"/>
      <c r="E114" s="138"/>
      <c r="F114" s="22"/>
      <c r="G114" s="22"/>
      <c r="H114" s="22"/>
      <c r="I114" s="22"/>
      <c r="J114" s="137"/>
      <c r="K114" s="137"/>
      <c r="L114" s="137"/>
      <c r="M114" s="137"/>
      <c r="N114" s="139"/>
      <c r="O114" s="137"/>
      <c r="P114" s="139"/>
      <c r="Q114" s="137"/>
      <c r="S114" s="140"/>
    </row>
    <row r="115" spans="4:19" ht="19.5" customHeight="1">
      <c r="D115" s="137"/>
      <c r="E115" s="138"/>
      <c r="F115" s="22"/>
      <c r="G115" s="22"/>
      <c r="H115" s="22"/>
      <c r="I115" s="22"/>
      <c r="J115" s="137"/>
      <c r="K115" s="137"/>
      <c r="L115" s="137"/>
      <c r="M115" s="137"/>
      <c r="N115" s="139"/>
      <c r="O115" s="137"/>
      <c r="P115" s="139"/>
      <c r="Q115" s="137"/>
      <c r="S115" s="140"/>
    </row>
    <row r="116" spans="4:19" ht="19.5" customHeight="1">
      <c r="D116" s="137"/>
      <c r="E116" s="138"/>
      <c r="F116" s="22"/>
      <c r="G116" s="22"/>
      <c r="H116" s="22"/>
      <c r="I116" s="22"/>
      <c r="J116" s="137"/>
      <c r="K116" s="137"/>
      <c r="L116" s="137"/>
      <c r="M116" s="137"/>
      <c r="N116" s="139"/>
      <c r="O116" s="137"/>
      <c r="P116" s="139"/>
      <c r="Q116" s="137"/>
      <c r="S116" s="140"/>
    </row>
    <row r="117" spans="4:19" ht="19.5" customHeight="1">
      <c r="D117" s="137"/>
      <c r="E117" s="138"/>
      <c r="F117" s="22"/>
      <c r="G117" s="22"/>
      <c r="H117" s="22"/>
      <c r="I117" s="22"/>
      <c r="J117" s="137"/>
      <c r="K117" s="137"/>
      <c r="L117" s="137"/>
      <c r="M117" s="137"/>
      <c r="N117" s="139"/>
      <c r="O117" s="137"/>
      <c r="P117" s="139"/>
      <c r="Q117" s="137"/>
      <c r="S117" s="140"/>
    </row>
    <row r="118" spans="4:19" ht="19.5" customHeight="1">
      <c r="D118" s="137"/>
      <c r="E118" s="138"/>
      <c r="F118" s="22"/>
      <c r="G118" s="22"/>
      <c r="H118" s="22"/>
      <c r="I118" s="22"/>
      <c r="J118" s="137"/>
      <c r="K118" s="137"/>
      <c r="L118" s="137"/>
      <c r="M118" s="137"/>
      <c r="N118" s="139"/>
      <c r="O118" s="137"/>
      <c r="P118" s="139"/>
      <c r="Q118" s="137"/>
      <c r="S118" s="140"/>
    </row>
    <row r="119" spans="4:19" ht="19.5" customHeight="1">
      <c r="D119" s="137"/>
      <c r="E119" s="138"/>
      <c r="F119" s="22"/>
      <c r="G119" s="22"/>
      <c r="H119" s="22"/>
      <c r="I119" s="22"/>
      <c r="J119" s="137"/>
      <c r="K119" s="137"/>
      <c r="L119" s="137"/>
      <c r="M119" s="137"/>
      <c r="N119" s="139"/>
      <c r="O119" s="137"/>
      <c r="P119" s="139"/>
      <c r="Q119" s="137"/>
      <c r="S119" s="140"/>
    </row>
    <row r="120" spans="4:19" ht="71.25" customHeight="1">
      <c r="D120" s="137"/>
      <c r="E120" s="138"/>
      <c r="F120" s="22"/>
      <c r="G120" s="22"/>
      <c r="H120" s="22"/>
      <c r="I120" s="22"/>
      <c r="J120" s="137"/>
      <c r="K120" s="137"/>
      <c r="L120" s="137"/>
      <c r="M120" s="137"/>
      <c r="N120" s="139"/>
      <c r="O120" s="137"/>
      <c r="P120" s="139"/>
      <c r="Q120" s="137"/>
      <c r="S120" s="140"/>
    </row>
    <row r="121" spans="4:19" ht="19.5" customHeight="1">
      <c r="D121" s="137"/>
      <c r="E121" s="138"/>
      <c r="F121" s="22"/>
      <c r="G121" s="22"/>
      <c r="H121" s="22"/>
      <c r="I121" s="22"/>
      <c r="J121" s="137"/>
      <c r="K121" s="137"/>
      <c r="L121" s="137"/>
      <c r="M121" s="137"/>
      <c r="N121" s="139"/>
      <c r="O121" s="137"/>
      <c r="P121" s="139"/>
      <c r="Q121" s="137"/>
      <c r="S121" s="140"/>
    </row>
    <row r="122" spans="4:19" ht="131.25" customHeight="1">
      <c r="D122" s="137"/>
      <c r="E122" s="138"/>
      <c r="F122" s="22"/>
      <c r="G122" s="22"/>
      <c r="H122" s="22"/>
      <c r="I122" s="22"/>
      <c r="J122" s="137"/>
      <c r="K122" s="137"/>
      <c r="L122" s="137"/>
      <c r="M122" s="137"/>
      <c r="N122" s="139"/>
      <c r="O122" s="137"/>
      <c r="P122" s="139"/>
      <c r="Q122" s="137"/>
      <c r="S122" s="140"/>
    </row>
    <row r="123" spans="4:19" ht="19.5" customHeight="1">
      <c r="D123" s="137"/>
      <c r="E123" s="138"/>
      <c r="F123" s="22"/>
      <c r="G123" s="22"/>
      <c r="H123" s="22"/>
      <c r="I123" s="22"/>
      <c r="J123" s="137"/>
      <c r="K123" s="137"/>
      <c r="L123" s="137"/>
      <c r="M123" s="137"/>
      <c r="N123" s="139"/>
      <c r="O123" s="137"/>
      <c r="P123" s="139"/>
      <c r="Q123" s="137"/>
      <c r="S123" s="140"/>
    </row>
    <row r="124" spans="4:19" ht="19.5" customHeight="1">
      <c r="D124" s="137"/>
      <c r="E124" s="138"/>
      <c r="F124" s="22"/>
      <c r="G124" s="22"/>
      <c r="H124" s="22"/>
      <c r="I124" s="22"/>
      <c r="J124" s="137"/>
      <c r="K124" s="137"/>
      <c r="L124" s="137"/>
      <c r="M124" s="137"/>
      <c r="N124" s="139"/>
      <c r="O124" s="137"/>
      <c r="P124" s="139"/>
      <c r="Q124" s="137"/>
      <c r="S124" s="140"/>
    </row>
    <row r="125" spans="4:19" ht="19.5" customHeight="1">
      <c r="D125" s="137"/>
      <c r="E125" s="138"/>
      <c r="F125" s="22"/>
      <c r="G125" s="22"/>
      <c r="H125" s="22"/>
      <c r="I125" s="22"/>
      <c r="J125" s="137"/>
      <c r="K125" s="137"/>
      <c r="L125" s="137"/>
      <c r="M125" s="137"/>
      <c r="N125" s="139"/>
      <c r="O125" s="137"/>
      <c r="P125" s="139"/>
      <c r="Q125" s="137"/>
      <c r="S125" s="140"/>
    </row>
    <row r="126" spans="3:19" ht="19.5" customHeight="1">
      <c r="C126" s="25"/>
      <c r="D126" s="141"/>
      <c r="E126" s="141"/>
      <c r="F126" s="22"/>
      <c r="G126" s="22"/>
      <c r="H126" s="22"/>
      <c r="I126" s="22"/>
      <c r="J126" s="137"/>
      <c r="K126" s="137"/>
      <c r="L126" s="137"/>
      <c r="M126" s="137"/>
      <c r="N126" s="139"/>
      <c r="O126" s="137"/>
      <c r="P126" s="139"/>
      <c r="Q126" s="137"/>
      <c r="S126" s="140"/>
    </row>
    <row r="127" spans="3:19" ht="19.5" customHeight="1">
      <c r="C127" s="25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3"/>
      <c r="S127" s="142"/>
    </row>
    <row r="128" spans="4:19" ht="19.5" customHeight="1">
      <c r="D128" s="137"/>
      <c r="E128" s="138"/>
      <c r="F128" s="22"/>
      <c r="G128" s="22"/>
      <c r="H128" s="22"/>
      <c r="I128" s="22"/>
      <c r="J128" s="137"/>
      <c r="K128" s="137"/>
      <c r="L128" s="137"/>
      <c r="M128" s="137"/>
      <c r="N128" s="139"/>
      <c r="O128" s="137"/>
      <c r="P128" s="139"/>
      <c r="Q128" s="137"/>
      <c r="S128" s="140"/>
    </row>
    <row r="129" spans="4:19" ht="19.5" customHeight="1">
      <c r="D129" s="137"/>
      <c r="E129" s="138"/>
      <c r="F129" s="22"/>
      <c r="G129" s="22"/>
      <c r="H129" s="22"/>
      <c r="I129" s="22"/>
      <c r="J129" s="137"/>
      <c r="K129" s="137"/>
      <c r="L129" s="137"/>
      <c r="M129" s="137"/>
      <c r="N129" s="139"/>
      <c r="O129" s="137"/>
      <c r="P129" s="139"/>
      <c r="Q129" s="137"/>
      <c r="S129" s="140"/>
    </row>
    <row r="130" spans="4:19" ht="19.5" customHeight="1">
      <c r="D130" s="137"/>
      <c r="E130" s="138"/>
      <c r="F130" s="22"/>
      <c r="G130" s="22"/>
      <c r="H130" s="22"/>
      <c r="I130" s="22"/>
      <c r="J130" s="137"/>
      <c r="K130" s="137"/>
      <c r="L130" s="137"/>
      <c r="M130" s="137"/>
      <c r="N130" s="139"/>
      <c r="O130" s="137"/>
      <c r="P130" s="139"/>
      <c r="Q130" s="137"/>
      <c r="S130" s="140"/>
    </row>
    <row r="131" spans="4:19" ht="29.25" customHeight="1">
      <c r="D131" s="137"/>
      <c r="E131" s="138"/>
      <c r="F131" s="22"/>
      <c r="G131" s="22"/>
      <c r="H131" s="22"/>
      <c r="I131" s="22"/>
      <c r="J131" s="137"/>
      <c r="K131" s="137"/>
      <c r="L131" s="137"/>
      <c r="M131" s="137"/>
      <c r="N131" s="139"/>
      <c r="O131" s="137"/>
      <c r="P131" s="139"/>
      <c r="Q131" s="137"/>
      <c r="S131" s="140"/>
    </row>
    <row r="132" spans="4:19" ht="19.5" customHeight="1">
      <c r="D132" s="137"/>
      <c r="E132" s="138"/>
      <c r="F132" s="22"/>
      <c r="G132" s="22"/>
      <c r="H132" s="22"/>
      <c r="I132" s="22"/>
      <c r="J132" s="137"/>
      <c r="K132" s="137"/>
      <c r="L132" s="137"/>
      <c r="M132" s="137"/>
      <c r="N132" s="139"/>
      <c r="O132" s="137"/>
      <c r="P132" s="139"/>
      <c r="Q132" s="137"/>
      <c r="S132" s="140"/>
    </row>
    <row r="133" spans="4:19" ht="19.5" customHeight="1">
      <c r="D133" s="137"/>
      <c r="E133" s="138"/>
      <c r="F133" s="22"/>
      <c r="G133" s="22"/>
      <c r="H133" s="22"/>
      <c r="I133" s="22"/>
      <c r="J133" s="137"/>
      <c r="K133" s="137"/>
      <c r="L133" s="137"/>
      <c r="M133" s="137"/>
      <c r="N133" s="139"/>
      <c r="O133" s="137"/>
      <c r="P133" s="139"/>
      <c r="Q133" s="137"/>
      <c r="S133" s="140"/>
    </row>
    <row r="134" spans="4:19" ht="19.5" customHeight="1">
      <c r="D134" s="137"/>
      <c r="E134" s="138"/>
      <c r="F134" s="22"/>
      <c r="G134" s="22"/>
      <c r="H134" s="22"/>
      <c r="I134" s="22"/>
      <c r="J134" s="137"/>
      <c r="K134" s="137"/>
      <c r="L134" s="137"/>
      <c r="M134" s="137"/>
      <c r="N134" s="139"/>
      <c r="O134" s="137"/>
      <c r="P134" s="139"/>
      <c r="Q134" s="137"/>
      <c r="S134" s="140"/>
    </row>
    <row r="135" spans="4:19" ht="19.5" customHeight="1">
      <c r="D135" s="137"/>
      <c r="E135" s="138"/>
      <c r="F135" s="22"/>
      <c r="G135" s="22"/>
      <c r="H135" s="22"/>
      <c r="I135" s="22"/>
      <c r="J135" s="137"/>
      <c r="K135" s="137"/>
      <c r="L135" s="137"/>
      <c r="M135" s="137"/>
      <c r="N135" s="139"/>
      <c r="O135" s="137"/>
      <c r="P135" s="139"/>
      <c r="Q135" s="137"/>
      <c r="S135" s="140"/>
    </row>
    <row r="136" spans="4:19" ht="19.5" customHeight="1">
      <c r="D136" s="137"/>
      <c r="E136" s="138"/>
      <c r="F136" s="22"/>
      <c r="G136" s="22"/>
      <c r="H136" s="22"/>
      <c r="I136" s="22"/>
      <c r="J136" s="137"/>
      <c r="K136" s="137"/>
      <c r="L136" s="137"/>
      <c r="M136" s="137"/>
      <c r="N136" s="139"/>
      <c r="O136" s="137"/>
      <c r="P136" s="139"/>
      <c r="Q136" s="137"/>
      <c r="S136" s="140"/>
    </row>
    <row r="137" spans="4:19" ht="19.5" customHeight="1">
      <c r="D137" s="137"/>
      <c r="E137" s="138"/>
      <c r="F137" s="22"/>
      <c r="G137" s="22"/>
      <c r="H137" s="22"/>
      <c r="I137" s="22"/>
      <c r="J137" s="137"/>
      <c r="K137" s="137"/>
      <c r="L137" s="137"/>
      <c r="M137" s="137"/>
      <c r="N137" s="139"/>
      <c r="O137" s="137"/>
      <c r="P137" s="139"/>
      <c r="Q137" s="137"/>
      <c r="S137" s="140"/>
    </row>
    <row r="138" spans="4:19" ht="19.5" customHeight="1">
      <c r="D138" s="137"/>
      <c r="E138" s="138"/>
      <c r="F138" s="22"/>
      <c r="G138" s="22"/>
      <c r="H138" s="22"/>
      <c r="I138" s="22"/>
      <c r="J138" s="137"/>
      <c r="K138" s="137"/>
      <c r="L138" s="137"/>
      <c r="M138" s="137"/>
      <c r="N138" s="139"/>
      <c r="O138" s="137"/>
      <c r="P138" s="139"/>
      <c r="Q138" s="137"/>
      <c r="S138" s="140"/>
    </row>
    <row r="139" spans="4:19" ht="19.5" customHeight="1">
      <c r="D139" s="137"/>
      <c r="E139" s="138"/>
      <c r="F139" s="22"/>
      <c r="G139" s="22"/>
      <c r="H139" s="22"/>
      <c r="I139" s="22"/>
      <c r="J139" s="137"/>
      <c r="K139" s="137"/>
      <c r="L139" s="137"/>
      <c r="M139" s="137"/>
      <c r="N139" s="139"/>
      <c r="O139" s="137"/>
      <c r="P139" s="139"/>
      <c r="Q139" s="137"/>
      <c r="S139" s="140"/>
    </row>
    <row r="140" spans="4:19" ht="19.5" customHeight="1">
      <c r="D140" s="137"/>
      <c r="E140" s="138"/>
      <c r="F140" s="22"/>
      <c r="G140" s="22"/>
      <c r="H140" s="22"/>
      <c r="I140" s="22"/>
      <c r="J140" s="137"/>
      <c r="K140" s="137"/>
      <c r="L140" s="137"/>
      <c r="M140" s="137"/>
      <c r="N140" s="139"/>
      <c r="O140" s="137"/>
      <c r="P140" s="139"/>
      <c r="Q140" s="137"/>
      <c r="S140" s="140"/>
    </row>
    <row r="141" spans="4:19" ht="19.5" customHeight="1">
      <c r="D141" s="137"/>
      <c r="E141" s="138"/>
      <c r="F141" s="22"/>
      <c r="G141" s="22"/>
      <c r="H141" s="22"/>
      <c r="I141" s="22"/>
      <c r="J141" s="137"/>
      <c r="K141" s="137"/>
      <c r="L141" s="137"/>
      <c r="M141" s="137"/>
      <c r="N141" s="139"/>
      <c r="O141" s="137"/>
      <c r="P141" s="139"/>
      <c r="Q141" s="137"/>
      <c r="S141" s="140"/>
    </row>
    <row r="142" spans="4:19" ht="19.5" customHeight="1">
      <c r="D142" s="137"/>
      <c r="E142" s="138"/>
      <c r="F142" s="22"/>
      <c r="G142" s="22"/>
      <c r="H142" s="22"/>
      <c r="I142" s="22"/>
      <c r="J142" s="137"/>
      <c r="K142" s="137"/>
      <c r="L142" s="137"/>
      <c r="M142" s="137"/>
      <c r="N142" s="139"/>
      <c r="O142" s="137"/>
      <c r="P142" s="139"/>
      <c r="Q142" s="137"/>
      <c r="S142" s="140"/>
    </row>
    <row r="143" spans="4:19" ht="19.5" customHeight="1">
      <c r="D143" s="137"/>
      <c r="E143" s="138"/>
      <c r="F143" s="22"/>
      <c r="G143" s="22"/>
      <c r="H143" s="22"/>
      <c r="I143" s="22"/>
      <c r="J143" s="137"/>
      <c r="K143" s="137"/>
      <c r="L143" s="137"/>
      <c r="M143" s="137"/>
      <c r="N143" s="139"/>
      <c r="O143" s="137"/>
      <c r="P143" s="139"/>
      <c r="Q143" s="137"/>
      <c r="S143" s="140"/>
    </row>
    <row r="144" spans="4:19" ht="19.5" customHeight="1">
      <c r="D144" s="137"/>
      <c r="E144" s="137"/>
      <c r="F144" s="22"/>
      <c r="G144" s="22"/>
      <c r="H144" s="22"/>
      <c r="I144" s="22"/>
      <c r="J144" s="137"/>
      <c r="K144" s="137"/>
      <c r="L144" s="137"/>
      <c r="M144" s="137"/>
      <c r="N144" s="139"/>
      <c r="O144" s="137"/>
      <c r="P144" s="139"/>
      <c r="Q144" s="137"/>
      <c r="S144" s="140"/>
    </row>
    <row r="145" spans="4:19" ht="19.5" customHeight="1">
      <c r="D145" s="137"/>
      <c r="E145" s="137"/>
      <c r="F145" s="22"/>
      <c r="G145" s="22"/>
      <c r="H145" s="22"/>
      <c r="I145" s="22"/>
      <c r="J145" s="137"/>
      <c r="K145" s="137"/>
      <c r="L145" s="137"/>
      <c r="M145" s="137"/>
      <c r="N145" s="139"/>
      <c r="O145" s="137"/>
      <c r="P145" s="139"/>
      <c r="Q145" s="137"/>
      <c r="S145" s="140"/>
    </row>
    <row r="146" spans="4:19" ht="19.5" customHeight="1">
      <c r="D146" s="137"/>
      <c r="E146" s="137"/>
      <c r="F146" s="22"/>
      <c r="G146" s="22"/>
      <c r="H146" s="22"/>
      <c r="I146" s="22"/>
      <c r="J146" s="137"/>
      <c r="K146" s="137"/>
      <c r="L146" s="137"/>
      <c r="M146" s="137"/>
      <c r="N146" s="139"/>
      <c r="O146" s="137"/>
      <c r="P146" s="139"/>
      <c r="Q146" s="137"/>
      <c r="S146" s="140"/>
    </row>
    <row r="147" spans="4:19" ht="19.5" customHeight="1">
      <c r="D147" s="137"/>
      <c r="E147" s="137"/>
      <c r="F147" s="22"/>
      <c r="G147" s="22"/>
      <c r="H147" s="22"/>
      <c r="I147" s="22"/>
      <c r="J147" s="137"/>
      <c r="K147" s="137"/>
      <c r="L147" s="137"/>
      <c r="M147" s="137"/>
      <c r="N147" s="139"/>
      <c r="O147" s="137"/>
      <c r="P147" s="139"/>
      <c r="Q147" s="137"/>
      <c r="S147" s="140"/>
    </row>
    <row r="148" spans="4:19" ht="19.5" customHeight="1">
      <c r="D148" s="137"/>
      <c r="E148" s="137"/>
      <c r="F148" s="22"/>
      <c r="G148" s="22"/>
      <c r="H148" s="22"/>
      <c r="I148" s="22"/>
      <c r="J148" s="137"/>
      <c r="K148" s="137"/>
      <c r="L148" s="137"/>
      <c r="M148" s="137"/>
      <c r="N148" s="139"/>
      <c r="O148" s="137"/>
      <c r="P148" s="139"/>
      <c r="Q148" s="137"/>
      <c r="S148" s="140"/>
    </row>
    <row r="149" spans="4:19" ht="19.5" customHeight="1">
      <c r="D149" s="137"/>
      <c r="E149" s="137"/>
      <c r="F149" s="22"/>
      <c r="G149" s="22"/>
      <c r="H149" s="22"/>
      <c r="I149" s="22"/>
      <c r="J149" s="137"/>
      <c r="K149" s="137"/>
      <c r="L149" s="137"/>
      <c r="M149" s="137"/>
      <c r="N149" s="139"/>
      <c r="O149" s="137"/>
      <c r="P149" s="139"/>
      <c r="Q149" s="137"/>
      <c r="S149" s="140"/>
    </row>
    <row r="150" spans="4:19" ht="19.5" customHeight="1">
      <c r="D150" s="137"/>
      <c r="E150" s="137"/>
      <c r="F150" s="22"/>
      <c r="G150" s="22"/>
      <c r="H150" s="22"/>
      <c r="I150" s="22"/>
      <c r="J150" s="137"/>
      <c r="K150" s="137"/>
      <c r="L150" s="137"/>
      <c r="M150" s="137"/>
      <c r="N150" s="139"/>
      <c r="O150" s="137"/>
      <c r="P150" s="139"/>
      <c r="Q150" s="137"/>
      <c r="S150" s="140"/>
    </row>
    <row r="151" spans="4:19" ht="19.5" customHeight="1">
      <c r="D151" s="137"/>
      <c r="E151" s="137"/>
      <c r="F151" s="22"/>
      <c r="G151" s="22"/>
      <c r="H151" s="22"/>
      <c r="I151" s="22"/>
      <c r="J151" s="137"/>
      <c r="K151" s="137"/>
      <c r="L151" s="137"/>
      <c r="M151" s="137"/>
      <c r="N151" s="139"/>
      <c r="O151" s="137"/>
      <c r="P151" s="139"/>
      <c r="Q151" s="137"/>
      <c r="S151" s="140"/>
    </row>
    <row r="152" spans="4:19" ht="19.5" customHeight="1">
      <c r="D152" s="137"/>
      <c r="E152" s="137"/>
      <c r="F152" s="22"/>
      <c r="G152" s="22"/>
      <c r="H152" s="22"/>
      <c r="I152" s="22"/>
      <c r="J152" s="137"/>
      <c r="K152" s="137"/>
      <c r="L152" s="137"/>
      <c r="M152" s="137"/>
      <c r="N152" s="139"/>
      <c r="O152" s="137"/>
      <c r="P152" s="139"/>
      <c r="Q152" s="137"/>
      <c r="S152" s="140"/>
    </row>
    <row r="153" spans="4:19" ht="19.5" customHeight="1">
      <c r="D153" s="137"/>
      <c r="E153" s="137"/>
      <c r="F153" s="22"/>
      <c r="G153" s="22"/>
      <c r="H153" s="22"/>
      <c r="I153" s="22"/>
      <c r="J153" s="137"/>
      <c r="K153" s="137"/>
      <c r="L153" s="137"/>
      <c r="M153" s="137"/>
      <c r="N153" s="139"/>
      <c r="O153" s="137"/>
      <c r="P153" s="139"/>
      <c r="Q153" s="137"/>
      <c r="S153" s="140"/>
    </row>
    <row r="154" spans="4:19" ht="19.5" customHeight="1">
      <c r="D154" s="137"/>
      <c r="E154" s="137"/>
      <c r="F154" s="22"/>
      <c r="G154" s="22"/>
      <c r="H154" s="22"/>
      <c r="I154" s="22"/>
      <c r="J154" s="137"/>
      <c r="K154" s="137"/>
      <c r="L154" s="137"/>
      <c r="M154" s="137"/>
      <c r="N154" s="139"/>
      <c r="O154" s="137"/>
      <c r="P154" s="139"/>
      <c r="Q154" s="137"/>
      <c r="S154" s="140"/>
    </row>
    <row r="155" spans="4:19" ht="19.5" customHeight="1">
      <c r="D155" s="137"/>
      <c r="E155" s="137"/>
      <c r="F155" s="22"/>
      <c r="G155" s="22"/>
      <c r="H155" s="22"/>
      <c r="I155" s="22"/>
      <c r="J155" s="137"/>
      <c r="K155" s="137"/>
      <c r="L155" s="137"/>
      <c r="M155" s="137"/>
      <c r="N155" s="139"/>
      <c r="O155" s="137"/>
      <c r="P155" s="139"/>
      <c r="Q155" s="137"/>
      <c r="S155" s="140"/>
    </row>
    <row r="156" spans="4:19" ht="19.5" customHeight="1">
      <c r="D156" s="137"/>
      <c r="E156" s="137"/>
      <c r="F156" s="22"/>
      <c r="G156" s="22"/>
      <c r="H156" s="22"/>
      <c r="I156" s="22"/>
      <c r="J156" s="137"/>
      <c r="K156" s="137"/>
      <c r="L156" s="137"/>
      <c r="M156" s="137"/>
      <c r="N156" s="139"/>
      <c r="O156" s="137"/>
      <c r="P156" s="139"/>
      <c r="Q156" s="137"/>
      <c r="S156" s="140"/>
    </row>
    <row r="157" spans="4:19" ht="19.5" customHeight="1">
      <c r="D157" s="137"/>
      <c r="E157" s="137"/>
      <c r="F157" s="22"/>
      <c r="G157" s="22"/>
      <c r="H157" s="22"/>
      <c r="I157" s="22"/>
      <c r="J157" s="137"/>
      <c r="K157" s="137"/>
      <c r="L157" s="137"/>
      <c r="M157" s="137"/>
      <c r="N157" s="139"/>
      <c r="O157" s="137"/>
      <c r="P157" s="139"/>
      <c r="Q157" s="137"/>
      <c r="S157" s="140"/>
    </row>
    <row r="158" spans="4:19" ht="19.5" customHeight="1">
      <c r="D158" s="137"/>
      <c r="E158" s="137"/>
      <c r="F158" s="22"/>
      <c r="G158" s="22"/>
      <c r="H158" s="22"/>
      <c r="I158" s="22"/>
      <c r="J158" s="137"/>
      <c r="K158" s="137"/>
      <c r="L158" s="137"/>
      <c r="M158" s="137"/>
      <c r="N158" s="139"/>
      <c r="O158" s="137"/>
      <c r="P158" s="139"/>
      <c r="Q158" s="137"/>
      <c r="S158" s="140"/>
    </row>
    <row r="159" spans="4:19" ht="19.5" customHeight="1">
      <c r="D159" s="137"/>
      <c r="E159" s="137"/>
      <c r="F159" s="22"/>
      <c r="G159" s="22"/>
      <c r="H159" s="22"/>
      <c r="I159" s="22"/>
      <c r="J159" s="137"/>
      <c r="K159" s="137"/>
      <c r="L159" s="137"/>
      <c r="M159" s="137"/>
      <c r="N159" s="139"/>
      <c r="O159" s="137"/>
      <c r="P159" s="139"/>
      <c r="Q159" s="137"/>
      <c r="S159" s="140"/>
    </row>
    <row r="160" spans="4:19" ht="19.5" customHeight="1">
      <c r="D160" s="137"/>
      <c r="E160" s="137"/>
      <c r="F160" s="22"/>
      <c r="G160" s="22"/>
      <c r="H160" s="22"/>
      <c r="I160" s="22"/>
      <c r="J160" s="137"/>
      <c r="K160" s="137"/>
      <c r="L160" s="137"/>
      <c r="M160" s="137"/>
      <c r="N160" s="139"/>
      <c r="O160" s="137"/>
      <c r="P160" s="139"/>
      <c r="Q160" s="137"/>
      <c r="S160" s="140"/>
    </row>
    <row r="161" spans="4:19" ht="19.5" customHeight="1">
      <c r="D161" s="137"/>
      <c r="E161" s="137"/>
      <c r="F161" s="22"/>
      <c r="G161" s="22"/>
      <c r="H161" s="22"/>
      <c r="I161" s="22"/>
      <c r="J161" s="137"/>
      <c r="K161" s="137"/>
      <c r="L161" s="137"/>
      <c r="M161" s="137"/>
      <c r="N161" s="139"/>
      <c r="O161" s="137"/>
      <c r="P161" s="139"/>
      <c r="Q161" s="137"/>
      <c r="S161" s="140"/>
    </row>
    <row r="162" spans="4:19" ht="19.5" customHeight="1">
      <c r="D162" s="137"/>
      <c r="E162" s="137"/>
      <c r="F162" s="22"/>
      <c r="G162" s="22"/>
      <c r="H162" s="22"/>
      <c r="I162" s="22"/>
      <c r="J162" s="137"/>
      <c r="K162" s="137"/>
      <c r="L162" s="137"/>
      <c r="M162" s="137"/>
      <c r="N162" s="139"/>
      <c r="O162" s="137"/>
      <c r="P162" s="139"/>
      <c r="Q162" s="137"/>
      <c r="S162" s="140"/>
    </row>
    <row r="163" spans="4:19" ht="19.5" customHeight="1">
      <c r="D163" s="137"/>
      <c r="E163" s="137"/>
      <c r="F163" s="22"/>
      <c r="G163" s="22"/>
      <c r="H163" s="22"/>
      <c r="I163" s="22"/>
      <c r="J163" s="137"/>
      <c r="K163" s="137"/>
      <c r="L163" s="137"/>
      <c r="M163" s="137"/>
      <c r="N163" s="139"/>
      <c r="O163" s="137"/>
      <c r="P163" s="139"/>
      <c r="Q163" s="137"/>
      <c r="S163" s="140"/>
    </row>
    <row r="164" spans="4:19" ht="19.5" customHeight="1">
      <c r="D164" s="137"/>
      <c r="E164" s="137"/>
      <c r="F164" s="22"/>
      <c r="G164" s="22"/>
      <c r="H164" s="22"/>
      <c r="I164" s="22"/>
      <c r="J164" s="137"/>
      <c r="K164" s="137"/>
      <c r="L164" s="137"/>
      <c r="M164" s="137"/>
      <c r="N164" s="139"/>
      <c r="O164" s="137"/>
      <c r="P164" s="139"/>
      <c r="Q164" s="137"/>
      <c r="S164" s="140"/>
    </row>
    <row r="165" spans="4:19" ht="19.5" customHeight="1">
      <c r="D165" s="137"/>
      <c r="E165" s="137"/>
      <c r="F165" s="22"/>
      <c r="G165" s="22"/>
      <c r="H165" s="22"/>
      <c r="I165" s="22"/>
      <c r="J165" s="137"/>
      <c r="K165" s="137"/>
      <c r="L165" s="137"/>
      <c r="M165" s="137"/>
      <c r="N165" s="139"/>
      <c r="O165" s="137"/>
      <c r="P165" s="139"/>
      <c r="Q165" s="137"/>
      <c r="S165" s="140"/>
    </row>
    <row r="166" spans="4:19" ht="19.5" customHeight="1">
      <c r="D166" s="137"/>
      <c r="E166" s="137"/>
      <c r="F166" s="22"/>
      <c r="G166" s="22"/>
      <c r="H166" s="22"/>
      <c r="I166" s="22"/>
      <c r="J166" s="137"/>
      <c r="K166" s="137"/>
      <c r="L166" s="137"/>
      <c r="M166" s="137"/>
      <c r="N166" s="139"/>
      <c r="O166" s="137"/>
      <c r="P166" s="139"/>
      <c r="Q166" s="137"/>
      <c r="S166" s="140"/>
    </row>
    <row r="167" spans="4:19" ht="19.5" customHeight="1">
      <c r="D167" s="137"/>
      <c r="E167" s="137"/>
      <c r="F167" s="22"/>
      <c r="G167" s="22"/>
      <c r="H167" s="22"/>
      <c r="I167" s="22"/>
      <c r="J167" s="137"/>
      <c r="K167" s="137"/>
      <c r="L167" s="137"/>
      <c r="M167" s="137"/>
      <c r="N167" s="139"/>
      <c r="O167" s="137"/>
      <c r="P167" s="139"/>
      <c r="Q167" s="137"/>
      <c r="S167" s="140"/>
    </row>
    <row r="168" spans="4:19" ht="19.5" customHeight="1">
      <c r="D168" s="137"/>
      <c r="E168" s="137"/>
      <c r="F168" s="22"/>
      <c r="G168" s="22"/>
      <c r="H168" s="22"/>
      <c r="I168" s="22"/>
      <c r="J168" s="137"/>
      <c r="K168" s="137"/>
      <c r="L168" s="137"/>
      <c r="M168" s="137"/>
      <c r="N168" s="139"/>
      <c r="O168" s="137"/>
      <c r="P168" s="139"/>
      <c r="Q168" s="137"/>
      <c r="S168" s="140"/>
    </row>
    <row r="169" spans="4:19" ht="19.5" customHeight="1">
      <c r="D169" s="137"/>
      <c r="E169" s="137"/>
      <c r="F169" s="22"/>
      <c r="G169" s="22"/>
      <c r="H169" s="22"/>
      <c r="I169" s="22"/>
      <c r="J169" s="137"/>
      <c r="K169" s="137"/>
      <c r="L169" s="137"/>
      <c r="M169" s="137"/>
      <c r="N169" s="139"/>
      <c r="O169" s="137"/>
      <c r="P169" s="139"/>
      <c r="Q169" s="137"/>
      <c r="S169" s="140"/>
    </row>
    <row r="170" spans="4:19" ht="19.5" customHeight="1">
      <c r="D170" s="137"/>
      <c r="E170" s="137"/>
      <c r="F170" s="22"/>
      <c r="G170" s="22"/>
      <c r="H170" s="22"/>
      <c r="I170" s="22"/>
      <c r="J170" s="137"/>
      <c r="K170" s="137"/>
      <c r="L170" s="137"/>
      <c r="M170" s="137"/>
      <c r="N170" s="139"/>
      <c r="O170" s="137"/>
      <c r="P170" s="139"/>
      <c r="Q170" s="137"/>
      <c r="S170" s="140"/>
    </row>
    <row r="171" spans="4:19" ht="19.5" customHeight="1">
      <c r="D171" s="137"/>
      <c r="E171" s="137"/>
      <c r="F171" s="22"/>
      <c r="G171" s="22"/>
      <c r="H171" s="22"/>
      <c r="I171" s="22"/>
      <c r="J171" s="137"/>
      <c r="K171" s="137"/>
      <c r="L171" s="137"/>
      <c r="M171" s="137"/>
      <c r="N171" s="139"/>
      <c r="O171" s="137"/>
      <c r="P171" s="139"/>
      <c r="Q171" s="137"/>
      <c r="S171" s="140"/>
    </row>
    <row r="172" spans="4:19" ht="19.5" customHeight="1">
      <c r="D172" s="137"/>
      <c r="E172" s="137"/>
      <c r="F172" s="22"/>
      <c r="G172" s="22"/>
      <c r="H172" s="22"/>
      <c r="I172" s="22"/>
      <c r="J172" s="137"/>
      <c r="K172" s="137"/>
      <c r="L172" s="137"/>
      <c r="M172" s="137"/>
      <c r="N172" s="139"/>
      <c r="O172" s="137"/>
      <c r="P172" s="139"/>
      <c r="Q172" s="137"/>
      <c r="S172" s="140"/>
    </row>
    <row r="173" spans="4:19" ht="19.5" customHeight="1">
      <c r="D173" s="137"/>
      <c r="E173" s="137"/>
      <c r="F173" s="22"/>
      <c r="G173" s="22"/>
      <c r="H173" s="22"/>
      <c r="I173" s="22"/>
      <c r="J173" s="137"/>
      <c r="K173" s="137"/>
      <c r="L173" s="137"/>
      <c r="M173" s="137"/>
      <c r="N173" s="139"/>
      <c r="O173" s="137"/>
      <c r="P173" s="139"/>
      <c r="Q173" s="137"/>
      <c r="S173" s="140"/>
    </row>
    <row r="174" spans="4:19" ht="19.5" customHeight="1">
      <c r="D174" s="137"/>
      <c r="E174" s="137"/>
      <c r="F174" s="22"/>
      <c r="G174" s="22"/>
      <c r="H174" s="22"/>
      <c r="I174" s="22"/>
      <c r="J174" s="137"/>
      <c r="K174" s="137"/>
      <c r="L174" s="137"/>
      <c r="M174" s="137"/>
      <c r="N174" s="139"/>
      <c r="O174" s="137"/>
      <c r="P174" s="139"/>
      <c r="Q174" s="137"/>
      <c r="S174" s="140"/>
    </row>
    <row r="175" spans="4:19" ht="19.5" customHeight="1">
      <c r="D175" s="137"/>
      <c r="E175" s="137"/>
      <c r="F175" s="22"/>
      <c r="G175" s="22"/>
      <c r="H175" s="22"/>
      <c r="I175" s="22"/>
      <c r="J175" s="137"/>
      <c r="K175" s="137"/>
      <c r="L175" s="137"/>
      <c r="M175" s="137"/>
      <c r="N175" s="139"/>
      <c r="O175" s="137"/>
      <c r="P175" s="139"/>
      <c r="Q175" s="137"/>
      <c r="S175" s="140"/>
    </row>
    <row r="176" spans="4:19" ht="19.5" customHeight="1">
      <c r="D176" s="137"/>
      <c r="E176" s="137"/>
      <c r="F176" s="22"/>
      <c r="G176" s="22"/>
      <c r="H176" s="22"/>
      <c r="I176" s="22"/>
      <c r="J176" s="137"/>
      <c r="K176" s="137"/>
      <c r="L176" s="137"/>
      <c r="M176" s="137"/>
      <c r="N176" s="139"/>
      <c r="O176" s="137"/>
      <c r="P176" s="139"/>
      <c r="Q176" s="137"/>
      <c r="S176" s="140"/>
    </row>
    <row r="177" spans="4:19" ht="19.5" customHeight="1">
      <c r="D177" s="137"/>
      <c r="E177" s="137"/>
      <c r="F177" s="22"/>
      <c r="G177" s="22"/>
      <c r="H177" s="22"/>
      <c r="I177" s="22"/>
      <c r="J177" s="137"/>
      <c r="K177" s="137"/>
      <c r="L177" s="137"/>
      <c r="M177" s="137"/>
      <c r="N177" s="139"/>
      <c r="O177" s="137"/>
      <c r="P177" s="139"/>
      <c r="Q177" s="137"/>
      <c r="S177" s="140"/>
    </row>
    <row r="178" spans="4:19" ht="19.5" customHeight="1">
      <c r="D178" s="137"/>
      <c r="E178" s="137"/>
      <c r="F178" s="22"/>
      <c r="G178" s="22"/>
      <c r="H178" s="22"/>
      <c r="I178" s="22"/>
      <c r="J178" s="137"/>
      <c r="K178" s="137"/>
      <c r="L178" s="137"/>
      <c r="M178" s="137"/>
      <c r="N178" s="139"/>
      <c r="O178" s="137"/>
      <c r="P178" s="139"/>
      <c r="Q178" s="137"/>
      <c r="S178" s="140"/>
    </row>
    <row r="179" spans="4:19" ht="19.5" customHeight="1">
      <c r="D179" s="137"/>
      <c r="E179" s="137"/>
      <c r="F179" s="22"/>
      <c r="G179" s="22"/>
      <c r="H179" s="22"/>
      <c r="I179" s="22"/>
      <c r="J179" s="137"/>
      <c r="K179" s="137"/>
      <c r="L179" s="137"/>
      <c r="M179" s="137"/>
      <c r="N179" s="139"/>
      <c r="O179" s="137"/>
      <c r="P179" s="139"/>
      <c r="Q179" s="137"/>
      <c r="S179" s="140"/>
    </row>
    <row r="180" spans="4:19" ht="19.5" customHeight="1">
      <c r="D180" s="137"/>
      <c r="E180" s="137"/>
      <c r="F180" s="22"/>
      <c r="G180" s="22"/>
      <c r="H180" s="22"/>
      <c r="I180" s="22"/>
      <c r="J180" s="137"/>
      <c r="K180" s="137"/>
      <c r="L180" s="137"/>
      <c r="M180" s="137"/>
      <c r="N180" s="139"/>
      <c r="O180" s="137"/>
      <c r="P180" s="139"/>
      <c r="Q180" s="137"/>
      <c r="S180" s="140"/>
    </row>
    <row r="181" spans="4:19" ht="19.5" customHeight="1">
      <c r="D181" s="137"/>
      <c r="E181" s="137"/>
      <c r="F181" s="22"/>
      <c r="G181" s="22"/>
      <c r="H181" s="22"/>
      <c r="I181" s="22"/>
      <c r="J181" s="137"/>
      <c r="K181" s="137"/>
      <c r="L181" s="137"/>
      <c r="M181" s="137"/>
      <c r="N181" s="139"/>
      <c r="O181" s="137"/>
      <c r="P181" s="139"/>
      <c r="Q181" s="137"/>
      <c r="S181" s="140"/>
    </row>
  </sheetData>
  <sheetProtection/>
  <mergeCells count="8">
    <mergeCell ref="D126:E126"/>
    <mergeCell ref="C3:S3"/>
    <mergeCell ref="O2:S2"/>
    <mergeCell ref="S13:S14"/>
    <mergeCell ref="R13:R14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4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2015-04-27T11:35:31Z</cp:lastPrinted>
  <dcterms:created xsi:type="dcterms:W3CDTF">2015-04-27T11:19:57Z</dcterms:created>
  <dcterms:modified xsi:type="dcterms:W3CDTF">2015-04-27T11:35:49Z</dcterms:modified>
  <cp:category/>
  <cp:version/>
  <cp:contentType/>
  <cp:contentStatus/>
</cp:coreProperties>
</file>