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2'!$A$2:$P$54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<sst xmlns="http://schemas.openxmlformats.org/spreadsheetml/2006/main" count="59" uniqueCount="52">
  <si>
    <t>PIB 2008=</t>
  </si>
  <si>
    <t>PIB 2009=</t>
  </si>
  <si>
    <t xml:space="preserve"> EXECUŢIA BUGETULUI GENERAL CONSOLIDAT </t>
  </si>
  <si>
    <t xml:space="preserve">    </t>
  </si>
  <si>
    <t xml:space="preserve"> Realizari 1.01.-31.10. 2013</t>
  </si>
  <si>
    <t>Program 2009</t>
  </si>
  <si>
    <t>Realizari 1.01.-31.10.2014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</si>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</sst>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  <numFmt numFmtId="224" formatCode="_(* #,##0.0_);_(* \(#,##0.0\);_(* &quot;-&quot;??_);_(@_)"/>
  </numFmts>
  <fonts count="8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0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37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37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37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37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37" applyFont="1" applyFill="1" applyBorder="1" applyAlignment="1">
      <alignment horizontal="right"/>
      <protection/>
    </xf>
    <xf numFmtId="0" fontId="25" fillId="0" borderId="23" xfId="237" applyFont="1" applyFill="1" applyBorder="1" applyAlignment="1">
      <alignment horizontal="center" wrapText="1"/>
      <protection/>
    </xf>
    <xf numFmtId="0" fontId="74" fillId="0" borderId="23" xfId="237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2" fillId="30" borderId="24" xfId="0" applyNumberFormat="1" applyFont="1" applyFill="1" applyBorder="1" applyAlignment="1" applyProtection="1">
      <alignment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37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37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37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37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vertical="center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4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/>
      <protection locked="0"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4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wrapText="1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Border="1" applyAlignment="1">
      <alignment wrapTex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>
      <alignment vertical="center" wrapText="1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2" fillId="30" borderId="0" xfId="0" applyNumberFormat="1" applyFont="1" applyFill="1" applyAlignment="1" applyProtection="1" quotePrefix="1">
      <alignment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4" fontId="74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37" applyFont="1" applyFill="1" applyBorder="1" applyAlignment="1">
      <alignment horizontal="center" vertical="center" wrapText="1"/>
      <protection/>
    </xf>
    <xf numFmtId="0" fontId="74" fillId="0" borderId="22" xfId="237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325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" xfId="96"/>
    <cellStyle name="Comma  - Style1" xfId="97"/>
    <cellStyle name="Comma  - Style2" xfId="98"/>
    <cellStyle name="Comma  - Style3" xfId="99"/>
    <cellStyle name="Comma  - Style4" xfId="100"/>
    <cellStyle name="Comma  - Style5" xfId="101"/>
    <cellStyle name="Comma  - Style6" xfId="102"/>
    <cellStyle name="Comma  - Style7" xfId="103"/>
    <cellStyle name="Comma  - Style8" xfId="104"/>
    <cellStyle name="Comma [0]" xfId="105"/>
    <cellStyle name="Comma 2" xfId="106"/>
    <cellStyle name="Comma 2 2" xfId="107"/>
    <cellStyle name="Comma 3" xfId="108"/>
    <cellStyle name="Comma 4" xfId="109"/>
    <cellStyle name="Comma(3)" xfId="110"/>
    <cellStyle name="Comma[mine]" xfId="111"/>
    <cellStyle name="Comma0" xfId="112"/>
    <cellStyle name="Comma0 - Style3" xfId="113"/>
    <cellStyle name="Comma0_040902bgr_bop_active" xfId="114"/>
    <cellStyle name="Commentaire" xfId="115"/>
    <cellStyle name="cucu" xfId="116"/>
    <cellStyle name="Curren - Style3" xfId="117"/>
    <cellStyle name="Curren - Style4" xfId="118"/>
    <cellStyle name="Currency" xfId="119"/>
    <cellStyle name="Currency [0]" xfId="120"/>
    <cellStyle name="Currency0" xfId="121"/>
    <cellStyle name="Date" xfId="122"/>
    <cellStyle name="Datum" xfId="123"/>
    <cellStyle name="Dezimal [0]_laroux" xfId="124"/>
    <cellStyle name="Dezimal_laroux" xfId="125"/>
    <cellStyle name="Entrée" xfId="126"/>
    <cellStyle name="Eronat" xfId="127"/>
    <cellStyle name="Euro" xfId="128"/>
    <cellStyle name="Excel.Chart" xfId="129"/>
    <cellStyle name="Explanatory Text" xfId="130"/>
    <cellStyle name="Ezres [0]_10mell99" xfId="131"/>
    <cellStyle name="Ezres_10mell99" xfId="132"/>
    <cellStyle name="F2" xfId="133"/>
    <cellStyle name="F3" xfId="134"/>
    <cellStyle name="F4" xfId="135"/>
    <cellStyle name="F5" xfId="136"/>
    <cellStyle name="F5 - Style8" xfId="137"/>
    <cellStyle name="F5_BGC 2014 trim 18 iulie retea si semestru -cu MF tinta 8400" xfId="138"/>
    <cellStyle name="F6" xfId="139"/>
    <cellStyle name="F6 - Style5" xfId="140"/>
    <cellStyle name="F6_BGC 2014 trim 18 iulie retea si semestru -cu MF tinta 8400" xfId="141"/>
    <cellStyle name="F7" xfId="142"/>
    <cellStyle name="F7 - Style7" xfId="143"/>
    <cellStyle name="F7_BGC 2014 trim 18 iulie retea si semestru -cu MF tinta 8400" xfId="144"/>
    <cellStyle name="F8" xfId="145"/>
    <cellStyle name="F8 - Style6" xfId="146"/>
    <cellStyle name="F8_BGC 2014 trim 18 iulie retea si semestru -cu MF tinta 8400" xfId="147"/>
    <cellStyle name="Finanční0" xfId="148"/>
    <cellStyle name="Finanení0" xfId="149"/>
    <cellStyle name="Finanèní0" xfId="150"/>
    <cellStyle name="Finanení0_BGC 2014 trim 18 iulie retea si semestru -cu MF tinta 8400" xfId="151"/>
    <cellStyle name="Finanèní0_BGC 2014 trim 18 iulie retea si semestru -cu MF tinta 8400" xfId="152"/>
    <cellStyle name="Fixed" xfId="153"/>
    <cellStyle name="Fixed (0)" xfId="154"/>
    <cellStyle name="Fixed (1)" xfId="155"/>
    <cellStyle name="Fixed (2)" xfId="156"/>
    <cellStyle name="Fixed_BGC 2014 trim 18 iulie retea si semestru -cu MF tinta 8400" xfId="157"/>
    <cellStyle name="fixed0 - Style4" xfId="158"/>
    <cellStyle name="Fixed1 - Style1" xfId="159"/>
    <cellStyle name="Fixed1 - Style2" xfId="160"/>
    <cellStyle name="Fixed2 - Style2" xfId="161"/>
    <cellStyle name="Followed Hyperlink" xfId="162"/>
    <cellStyle name="Good" xfId="163"/>
    <cellStyle name="Grey" xfId="164"/>
    <cellStyle name="Heading 1" xfId="165"/>
    <cellStyle name="Heading 2" xfId="166"/>
    <cellStyle name="Heading 3" xfId="167"/>
    <cellStyle name="Heading 4" xfId="168"/>
    <cellStyle name="Heading1 1" xfId="169"/>
    <cellStyle name="Heading2" xfId="170"/>
    <cellStyle name="Hiperhivatkozás" xfId="171"/>
    <cellStyle name="Hipervínculo_IIF" xfId="172"/>
    <cellStyle name="Hyperlink" xfId="173"/>
    <cellStyle name="Iau?iue_Eeno1" xfId="174"/>
    <cellStyle name="Ieșire" xfId="175"/>
    <cellStyle name="imf-one decimal" xfId="176"/>
    <cellStyle name="imf-zero decimal" xfId="177"/>
    <cellStyle name="Input" xfId="178"/>
    <cellStyle name="Input [yellow]" xfId="179"/>
    <cellStyle name="Insatisfaisant" xfId="180"/>
    <cellStyle name="Intrare" xfId="181"/>
    <cellStyle name="Ioe?uaaaoayny aeia?nnueea" xfId="182"/>
    <cellStyle name="Îáû÷íûé_AMD" xfId="183"/>
    <cellStyle name="Îòêðûâàâøàÿñÿ ãèïåðññûëêà" xfId="184"/>
    <cellStyle name="Label" xfId="185"/>
    <cellStyle name="leftli - Style3" xfId="186"/>
    <cellStyle name="Linked Cell" xfId="187"/>
    <cellStyle name="MacroCode" xfId="188"/>
    <cellStyle name="Már látott hiperhivatkozás" xfId="189"/>
    <cellStyle name="Měna0" xfId="190"/>
    <cellStyle name="měny_DEFLÁTORY  3q 1998" xfId="191"/>
    <cellStyle name="Millares [0]_11.1.3. bis" xfId="192"/>
    <cellStyle name="Millares_11.1.3. bis" xfId="193"/>
    <cellStyle name="Milliers [0]_Encours - Apr rééch" xfId="194"/>
    <cellStyle name="Milliers_Cash flows projection" xfId="195"/>
    <cellStyle name="Mina0" xfId="196"/>
    <cellStyle name="Mìna0" xfId="197"/>
    <cellStyle name="Mina0_BGC 2014 trim 18 iulie retea si semestru -cu MF tinta 8400" xfId="198"/>
    <cellStyle name="Mìna0_BGC 2014 trim 18 iulie retea si semestru -cu MF tinta 8400" xfId="199"/>
    <cellStyle name="Moneda [0]_11.1.3. bis" xfId="200"/>
    <cellStyle name="Moneda_11.1.3. bis" xfId="201"/>
    <cellStyle name="Monétaire [0]_Encours - Apr rééch" xfId="202"/>
    <cellStyle name="Monétaire_Encours - Apr rééch" xfId="203"/>
    <cellStyle name="Navadno_Slo" xfId="204"/>
    <cellStyle name="Nedefinován" xfId="205"/>
    <cellStyle name="Neutral" xfId="206"/>
    <cellStyle name="Neutre" xfId="207"/>
    <cellStyle name="Neutru" xfId="208"/>
    <cellStyle name="no dec" xfId="209"/>
    <cellStyle name="No-definido" xfId="210"/>
    <cellStyle name="Normaali_CENTRAL" xfId="211"/>
    <cellStyle name="Normal - Modelo1" xfId="212"/>
    <cellStyle name="Normal - Style1" xfId="213"/>
    <cellStyle name="Normal - Style2" xfId="214"/>
    <cellStyle name="Normal - Style3" xfId="215"/>
    <cellStyle name="Normal - Style5" xfId="216"/>
    <cellStyle name="Normal - Style6" xfId="217"/>
    <cellStyle name="Normal - Style7" xfId="218"/>
    <cellStyle name="Normal - Style8" xfId="219"/>
    <cellStyle name="Normal 10" xfId="220"/>
    <cellStyle name="Normal 2" xfId="221"/>
    <cellStyle name="Normal 2 2" xfId="222"/>
    <cellStyle name="Normal 2 3" xfId="223"/>
    <cellStyle name="Normal 2 3 2" xfId="224"/>
    <cellStyle name="Normal 2_BUGETE LUNARE FORMA SCURTAi" xfId="225"/>
    <cellStyle name="Normal 3" xfId="226"/>
    <cellStyle name="Normal 4" xfId="227"/>
    <cellStyle name="Normal 5" xfId="228"/>
    <cellStyle name="Normal 5 2" xfId="229"/>
    <cellStyle name="Normal 5_BGC 2014 trim 18 iulie retea si semestru -cu MF tinta 8400" xfId="230"/>
    <cellStyle name="Normal 6" xfId="231"/>
    <cellStyle name="Normal 7" xfId="232"/>
    <cellStyle name="Normal 8" xfId="233"/>
    <cellStyle name="Normal 9" xfId="234"/>
    <cellStyle name="Normal Table" xfId="235"/>
    <cellStyle name="Normál_10mell99" xfId="236"/>
    <cellStyle name="Normal_realizari.bugete.2005" xfId="237"/>
    <cellStyle name="normálne_HDP-OD~1" xfId="238"/>
    <cellStyle name="normální_agricult_1" xfId="239"/>
    <cellStyle name="Normßl - Style1" xfId="240"/>
    <cellStyle name="Notă" xfId="241"/>
    <cellStyle name="Note" xfId="242"/>
    <cellStyle name="Ôèíàíñîâûé_Tranche" xfId="243"/>
    <cellStyle name="Output" xfId="244"/>
    <cellStyle name="Pénznem [0]_10mell99" xfId="245"/>
    <cellStyle name="Pénznem_10mell99" xfId="246"/>
    <cellStyle name="Percen - Style1" xfId="247"/>
    <cellStyle name="Percent" xfId="248"/>
    <cellStyle name="Percent [2]" xfId="249"/>
    <cellStyle name="Percent 2" xfId="250"/>
    <cellStyle name="Percent 2 2" xfId="251"/>
    <cellStyle name="Percent 3" xfId="252"/>
    <cellStyle name="Percent 4" xfId="253"/>
    <cellStyle name="Percent 5" xfId="254"/>
    <cellStyle name="percentage difference" xfId="255"/>
    <cellStyle name="percentage difference one decimal" xfId="256"/>
    <cellStyle name="percentage difference zero decimal" xfId="257"/>
    <cellStyle name="percentage difference_BGC 2014 trim 18 iulie retea si semestru -cu MF tinta 8400" xfId="258"/>
    <cellStyle name="Pevný" xfId="259"/>
    <cellStyle name="Presentation" xfId="260"/>
    <cellStyle name="Publication" xfId="261"/>
    <cellStyle name="Red Text" xfId="262"/>
    <cellStyle name="reduced" xfId="263"/>
    <cellStyle name="s1" xfId="264"/>
    <cellStyle name="Satisfaisant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Währung [0]_laroux" xfId="298"/>
    <cellStyle name="Währung_laroux" xfId="299"/>
    <cellStyle name="Warning Text" xfId="300"/>
    <cellStyle name="WebAnchor1" xfId="301"/>
    <cellStyle name="WebAnchor2" xfId="302"/>
    <cellStyle name="WebAnchor3" xfId="303"/>
    <cellStyle name="WebAnchor4" xfId="304"/>
    <cellStyle name="WebAnchor5" xfId="305"/>
    <cellStyle name="WebAnchor6" xfId="306"/>
    <cellStyle name="WebAnchor7" xfId="307"/>
    <cellStyle name="Webexclude" xfId="308"/>
    <cellStyle name="WebFN" xfId="309"/>
    <cellStyle name="WebFN1" xfId="310"/>
    <cellStyle name="WebFN2" xfId="311"/>
    <cellStyle name="WebFN3" xfId="312"/>
    <cellStyle name="WebFN4" xfId="313"/>
    <cellStyle name="WebHR" xfId="314"/>
    <cellStyle name="WebIndent1" xfId="315"/>
    <cellStyle name="WebIndent1wFN3" xfId="316"/>
    <cellStyle name="WebIndent2" xfId="317"/>
    <cellStyle name="WebNoBR" xfId="318"/>
    <cellStyle name="Záhlaví 1" xfId="319"/>
    <cellStyle name="Záhlaví 2" xfId="320"/>
    <cellStyle name="zero" xfId="321"/>
    <cellStyle name="ДАТА" xfId="322"/>
    <cellStyle name="Денежный [0]_453" xfId="323"/>
    <cellStyle name="Денежный_453" xfId="324"/>
    <cellStyle name="ЗАГОЛОВОК1" xfId="325"/>
    <cellStyle name="ЗАГОЛОВОК2" xfId="326"/>
    <cellStyle name="ИТОГОВЫЙ" xfId="327"/>
    <cellStyle name="Обычный_02-682" xfId="328"/>
    <cellStyle name="Открывавшаяся гиперссылка_Table_B_1999_2000_2001" xfId="329"/>
    <cellStyle name="ПРОЦЕНТНЫЙ_BOPENGC" xfId="330"/>
    <cellStyle name="ТЕКСТ" xfId="331"/>
    <cellStyle name="Тысячи [0]_Dk98" xfId="332"/>
    <cellStyle name="Тысячи_Dk98" xfId="333"/>
    <cellStyle name="УровеньСтолб_1_Структура державного боргу" xfId="334"/>
    <cellStyle name="УровеньСтрок_1_Структура державного боргу" xfId="335"/>
    <cellStyle name="ФИКСИРОВАННЫЙ" xfId="336"/>
    <cellStyle name="Финансовый [0]_453" xfId="337"/>
    <cellStyle name="Финансовый_1 квартал-уточ.платежі" xfId="3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10%20octombrie%202014\bgc%20octombrie%202014%20in%20lucru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oct 2014"/>
      <sheetName val="oct  2014 (in luna)"/>
      <sheetName val="UAT octombrie 2014"/>
      <sheetName val=" consolidari oct"/>
      <sheetName val="dob_trez"/>
      <sheetName val="sep 2014 (val)"/>
      <sheetName val="sep 2014 (in luna)val"/>
      <sheetName val="august 2014 (val)"/>
      <sheetName val="UAT sep 2014 (val)"/>
      <sheetName val="2013 - 2014 (diferente)"/>
      <sheetName val="progr.%.exec"/>
      <sheetName val="2013 - 2014"/>
      <sheetName val="UAT  iunie 2014 (VAL)"/>
      <sheetName val="Iunie 2014  (in luna) VAL"/>
      <sheetName val="iunie 2014 (VAL)"/>
      <sheetName val="iunie dif "/>
      <sheetName val="UAT aug 2014 (2)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sep 2013 "/>
      <sheetName val="octombrie  2013 "/>
      <sheetName val="oct 2013"/>
      <sheetName val="prog 2014"/>
      <sheetName val="octombrie  2013 Engl"/>
      <sheetName val="SPECIAL_AND (in luna sep)"/>
      <sheetName val="pres (DS)"/>
      <sheetName val="bgc desfasurat"/>
    </sheetNames>
    <sheetDataSet>
      <sheetData sheetId="1">
        <row r="7">
          <cell r="R7">
            <v>674300</v>
          </cell>
        </row>
        <row r="67">
          <cell r="R67">
            <v>39848.854239</v>
          </cell>
        </row>
      </sheetData>
      <sheetData sheetId="44">
        <row r="50">
          <cell r="P50">
            <v>38309.01111</v>
          </cell>
        </row>
      </sheetData>
      <sheetData sheetId="45">
        <row r="20">
          <cell r="S20">
            <v>217153.97800000003</v>
          </cell>
        </row>
        <row r="22">
          <cell r="S22">
            <v>200877.86699999997</v>
          </cell>
        </row>
        <row r="24">
          <cell r="S24">
            <v>126804.30800000002</v>
          </cell>
        </row>
        <row r="26">
          <cell r="S26">
            <v>36063.94</v>
          </cell>
        </row>
        <row r="28">
          <cell r="S28">
            <v>11991.02</v>
          </cell>
        </row>
        <row r="30">
          <cell r="S30">
            <v>22726.920000000002</v>
          </cell>
        </row>
        <row r="33">
          <cell r="S33">
            <v>1346</v>
          </cell>
        </row>
        <row r="35">
          <cell r="S35">
            <v>6251</v>
          </cell>
        </row>
        <row r="37">
          <cell r="S37">
            <v>83480.46800000001</v>
          </cell>
        </row>
        <row r="40">
          <cell r="S40">
            <v>53916.97</v>
          </cell>
        </row>
        <row r="42">
          <cell r="S42">
            <v>24114.02</v>
          </cell>
        </row>
        <row r="44">
          <cell r="S44">
            <v>2665.02</v>
          </cell>
        </row>
        <row r="48">
          <cell r="S48">
            <v>2784.458</v>
          </cell>
        </row>
        <row r="51">
          <cell r="S51">
            <v>626</v>
          </cell>
        </row>
        <row r="53">
          <cell r="S53">
            <v>382.9</v>
          </cell>
        </row>
        <row r="55">
          <cell r="S55">
            <v>56320.530000000006</v>
          </cell>
        </row>
        <row r="57">
          <cell r="S57">
            <v>17753.029000000006</v>
          </cell>
        </row>
        <row r="61">
          <cell r="S61">
            <v>1701.17</v>
          </cell>
        </row>
        <row r="63">
          <cell r="S63">
            <v>43.400000000000006</v>
          </cell>
        </row>
        <row r="64">
          <cell r="S64">
            <v>14531.541</v>
          </cell>
        </row>
        <row r="66">
          <cell r="S66">
            <v>0</v>
          </cell>
        </row>
        <row r="69">
          <cell r="S69">
            <v>231867.11899999995</v>
          </cell>
        </row>
        <row r="70">
          <cell r="S70">
            <v>231867.11899999995</v>
          </cell>
        </row>
        <row r="72">
          <cell r="S72">
            <v>213239.49199999994</v>
          </cell>
        </row>
        <row r="74">
          <cell r="S74">
            <v>48024.939</v>
          </cell>
        </row>
        <row r="76">
          <cell r="S76">
            <v>41488.09</v>
          </cell>
        </row>
        <row r="78">
          <cell r="S78">
            <v>10534.701000000001</v>
          </cell>
        </row>
        <row r="80">
          <cell r="S80">
            <v>5495.07</v>
          </cell>
        </row>
        <row r="82">
          <cell r="S82">
            <v>106291.63199999994</v>
          </cell>
        </row>
        <row r="84">
          <cell r="S84">
            <v>1721.6099999999933</v>
          </cell>
        </row>
        <row r="86">
          <cell r="S86">
            <v>12063.966</v>
          </cell>
        </row>
        <row r="87">
          <cell r="S87">
            <v>17757.883</v>
          </cell>
        </row>
        <row r="88">
          <cell r="S88">
            <v>71491.78199999999</v>
          </cell>
        </row>
        <row r="90">
          <cell r="S90">
            <v>3256.391</v>
          </cell>
        </row>
        <row r="94">
          <cell r="S94">
            <v>597.8600000000001</v>
          </cell>
        </row>
        <row r="96">
          <cell r="S96">
            <v>18627.627</v>
          </cell>
        </row>
        <row r="105">
          <cell r="R105">
            <v>0</v>
          </cell>
        </row>
        <row r="106">
          <cell r="S106">
            <v>-14713.140999999916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180"/>
  <sheetViews>
    <sheetView showZeros="0" tabSelected="1" view="pageBreakPreview" zoomScale="75" zoomScaleNormal="75" zoomScaleSheetLayoutView="75" workbookViewId="0" topLeftCell="A22">
      <selection activeCell="S35" sqref="S3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11.710937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6.421875" style="6" hidden="1" customWidth="1"/>
    <col min="17" max="17" width="14.140625" style="6" customWidth="1"/>
    <col min="18" max="18" width="11.140625" style="6" customWidth="1"/>
    <col min="19" max="16384" width="8.8515625" style="6" customWidth="1"/>
  </cols>
  <sheetData>
    <row r="1" spans="7:10" ht="27" customHeight="1">
      <c r="G1" s="3" t="s">
        <v>0</v>
      </c>
      <c r="H1" s="3"/>
      <c r="I1" s="3"/>
      <c r="J1" s="4"/>
    </row>
    <row r="2" spans="7:10" ht="18" customHeight="1">
      <c r="G2" s="3" t="s">
        <v>1</v>
      </c>
      <c r="H2" s="3"/>
      <c r="I2" s="3"/>
      <c r="J2" s="4"/>
    </row>
    <row r="3" spans="1:16" ht="6.75" customHeight="1">
      <c r="A3" s="122" t="s">
        <v>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4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9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9"/>
    </row>
    <row r="6" spans="1:14" ht="11.25" customHeight="1" hidden="1" thickBot="1">
      <c r="A6" s="6" t="s">
        <v>3</v>
      </c>
      <c r="B6" s="6"/>
      <c r="C6" s="6"/>
      <c r="D6" s="6"/>
      <c r="E6" s="10"/>
      <c r="F6" s="9"/>
      <c r="G6" s="6"/>
      <c r="H6" s="6"/>
      <c r="I6" s="10"/>
      <c r="J6" s="11"/>
      <c r="K6" s="12"/>
      <c r="L6" s="12"/>
      <c r="M6" s="13"/>
      <c r="N6" s="12"/>
    </row>
    <row r="7" spans="1:16" ht="47.25" customHeight="1">
      <c r="A7" s="14"/>
      <c r="B7" s="125" t="s">
        <v>4</v>
      </c>
      <c r="C7" s="126"/>
      <c r="D7" s="126"/>
      <c r="E7" s="15"/>
      <c r="F7" s="127" t="s">
        <v>5</v>
      </c>
      <c r="G7" s="127"/>
      <c r="H7" s="127"/>
      <c r="I7" s="16"/>
      <c r="J7" s="128" t="s">
        <v>6</v>
      </c>
      <c r="K7" s="129"/>
      <c r="L7" s="129"/>
      <c r="M7" s="17"/>
      <c r="N7" s="124" t="s">
        <v>7</v>
      </c>
      <c r="O7" s="125"/>
      <c r="P7" s="18"/>
    </row>
    <row r="8" spans="1:16" s="26" customFormat="1" ht="33" customHeight="1">
      <c r="A8" s="19"/>
      <c r="B8" s="20" t="s">
        <v>8</v>
      </c>
      <c r="C8" s="21" t="s">
        <v>9</v>
      </c>
      <c r="D8" s="21" t="s">
        <v>10</v>
      </c>
      <c r="E8" s="22"/>
      <c r="F8" s="20" t="s">
        <v>8</v>
      </c>
      <c r="G8" s="21" t="s">
        <v>9</v>
      </c>
      <c r="H8" s="21" t="s">
        <v>10</v>
      </c>
      <c r="I8" s="22"/>
      <c r="J8" s="20" t="s">
        <v>8</v>
      </c>
      <c r="K8" s="21" t="s">
        <v>9</v>
      </c>
      <c r="L8" s="21" t="s">
        <v>10</v>
      </c>
      <c r="M8" s="22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639272</v>
      </c>
      <c r="C10" s="34"/>
      <c r="D10" s="34"/>
      <c r="E10" s="34"/>
      <c r="F10" s="33">
        <v>497325</v>
      </c>
      <c r="G10" s="34"/>
      <c r="H10" s="34"/>
      <c r="I10" s="34"/>
      <c r="J10" s="34">
        <f>'[4]oct 2014'!R7</f>
        <v>674300</v>
      </c>
      <c r="K10" s="34"/>
      <c r="L10" s="34"/>
      <c r="M10" s="34"/>
      <c r="N10" s="34"/>
      <c r="O10" s="35"/>
      <c r="P10" s="35"/>
    </row>
    <row r="11" spans="6:16" s="31" customFormat="1" ht="18" customHeight="1">
      <c r="F11" s="36"/>
      <c r="J11" s="37"/>
      <c r="K11" s="37"/>
      <c r="L11" s="37"/>
      <c r="M11" s="37"/>
      <c r="N11" s="37"/>
      <c r="O11" s="38"/>
      <c r="P11" s="38"/>
    </row>
    <row r="12" spans="1:16" s="37" customFormat="1" ht="35.25" customHeight="1">
      <c r="A12" s="39" t="s">
        <v>13</v>
      </c>
      <c r="B12" s="40">
        <f>B13+B29+B30+B33++B35+B31</f>
        <v>166737.48385999998</v>
      </c>
      <c r="C12" s="41">
        <f aca="true" t="shared" si="0" ref="C12:C33">B12/$B$10*100</f>
        <v>26.082400583789056</v>
      </c>
      <c r="D12" s="41">
        <f aca="true" t="shared" si="1" ref="D12:D33">B12/B$12*100</f>
        <v>100</v>
      </c>
      <c r="E12" s="41"/>
      <c r="F12" s="40">
        <f>'[4]prog 2014'!S20</f>
        <v>217153.97800000003</v>
      </c>
      <c r="G12" s="41">
        <f aca="true" t="shared" si="2" ref="G12:G33">F12/$J$10*100</f>
        <v>32.204356814474274</v>
      </c>
      <c r="H12" s="41">
        <f aca="true" t="shared" si="3" ref="H12:H33">F12/F$12*100</f>
        <v>100</v>
      </c>
      <c r="I12" s="41"/>
      <c r="J12" s="40">
        <f>J13+J29+J30+J33+J35+J31+J34</f>
        <v>177525.07591046108</v>
      </c>
      <c r="K12" s="41">
        <f aca="true" t="shared" si="4" ref="K12:K33">J12/$J$10*100</f>
        <v>26.32731364533013</v>
      </c>
      <c r="L12" s="41">
        <f aca="true" t="shared" si="5" ref="L12:L33">J12/J$12*100</f>
        <v>100</v>
      </c>
      <c r="M12" s="41"/>
      <c r="N12" s="41">
        <f aca="true" t="shared" si="6" ref="N12:N34">J12-B12</f>
        <v>10787.592050461099</v>
      </c>
      <c r="O12" s="42">
        <f aca="true" t="shared" si="7" ref="O12:O28">J12/B12-1</f>
        <v>0.06469806189182292</v>
      </c>
      <c r="P12" s="42"/>
    </row>
    <row r="13" spans="1:16" s="48" customFormat="1" ht="24.75" customHeight="1">
      <c r="A13" s="43" t="s">
        <v>14</v>
      </c>
      <c r="B13" s="44">
        <f>B14+B27+B28</f>
        <v>160428.92075699999</v>
      </c>
      <c r="C13" s="45">
        <f t="shared" si="0"/>
        <v>25.09556507355241</v>
      </c>
      <c r="D13" s="45">
        <f t="shared" si="1"/>
        <v>96.21646977214976</v>
      </c>
      <c r="E13" s="45"/>
      <c r="F13" s="44">
        <f>'[4]prog 2014'!S22</f>
        <v>200877.86699999997</v>
      </c>
      <c r="G13" s="45">
        <f t="shared" si="2"/>
        <v>29.790577932670914</v>
      </c>
      <c r="H13" s="45">
        <f t="shared" si="3"/>
        <v>92.50480642818339</v>
      </c>
      <c r="I13" s="45"/>
      <c r="J13" s="44">
        <f>J14+J27+J28</f>
        <v>168743.06698285</v>
      </c>
      <c r="K13" s="45">
        <f t="shared" si="4"/>
        <v>25.024924660069704</v>
      </c>
      <c r="L13" s="45">
        <f t="shared" si="5"/>
        <v>95.05308820031684</v>
      </c>
      <c r="M13" s="45"/>
      <c r="N13" s="45">
        <f t="shared" si="6"/>
        <v>8314.14622585001</v>
      </c>
      <c r="O13" s="46">
        <f t="shared" si="7"/>
        <v>0.051824485177727864</v>
      </c>
      <c r="P13" s="47"/>
    </row>
    <row r="14" spans="1:16" s="48" customFormat="1" ht="25.5" customHeight="1">
      <c r="A14" s="49" t="s">
        <v>15</v>
      </c>
      <c r="B14" s="44">
        <f>B15+B19+B20+B25+B26</f>
        <v>100658.73460499999</v>
      </c>
      <c r="C14" s="45">
        <f t="shared" si="0"/>
        <v>15.745838172952983</v>
      </c>
      <c r="D14" s="45">
        <f t="shared" si="1"/>
        <v>60.36958953363926</v>
      </c>
      <c r="E14" s="45"/>
      <c r="F14" s="44">
        <f>'[4]prog 2014'!S24</f>
        <v>126804.30800000002</v>
      </c>
      <c r="G14" s="45">
        <f t="shared" si="2"/>
        <v>18.805325226160466</v>
      </c>
      <c r="H14" s="45">
        <f t="shared" si="3"/>
        <v>58.39373018531578</v>
      </c>
      <c r="I14" s="45"/>
      <c r="J14" s="44">
        <f>J15+J19+J20+J25+J26</f>
        <v>106101.78726</v>
      </c>
      <c r="K14" s="45">
        <f t="shared" si="4"/>
        <v>15.735101180483463</v>
      </c>
      <c r="L14" s="45">
        <f t="shared" si="5"/>
        <v>59.7672113169606</v>
      </c>
      <c r="M14" s="45"/>
      <c r="N14" s="45">
        <f t="shared" si="6"/>
        <v>5443.052655000007</v>
      </c>
      <c r="O14" s="46">
        <f t="shared" si="7"/>
        <v>0.05407432028983239</v>
      </c>
      <c r="P14" s="47"/>
    </row>
    <row r="15" spans="1:16" s="48" customFormat="1" ht="40.5" customHeight="1">
      <c r="A15" s="50" t="s">
        <v>16</v>
      </c>
      <c r="B15" s="44">
        <f>B16+B17+B18</f>
        <v>30516.194603</v>
      </c>
      <c r="C15" s="45">
        <f t="shared" si="0"/>
        <v>4.773585360065825</v>
      </c>
      <c r="D15" s="45">
        <f t="shared" si="1"/>
        <v>18.301940209570823</v>
      </c>
      <c r="E15" s="45"/>
      <c r="F15" s="51">
        <f>'[4]prog 2014'!S26</f>
        <v>36063.94</v>
      </c>
      <c r="G15" s="45">
        <f t="shared" si="2"/>
        <v>5.3483523654159875</v>
      </c>
      <c r="H15" s="45">
        <f t="shared" si="3"/>
        <v>16.607542874485127</v>
      </c>
      <c r="I15" s="45"/>
      <c r="J15" s="44">
        <f>J16+J17+J18</f>
        <v>32395.944478999998</v>
      </c>
      <c r="K15" s="45">
        <f t="shared" si="4"/>
        <v>4.804381503633397</v>
      </c>
      <c r="L15" s="45">
        <f t="shared" si="5"/>
        <v>18.248658288330855</v>
      </c>
      <c r="M15" s="45"/>
      <c r="N15" s="45">
        <f t="shared" si="6"/>
        <v>1879.749875999998</v>
      </c>
      <c r="O15" s="46">
        <f t="shared" si="7"/>
        <v>0.06159843651721908</v>
      </c>
      <c r="P15" s="47"/>
    </row>
    <row r="16" spans="1:16" ht="25.5" customHeight="1">
      <c r="A16" s="52" t="s">
        <v>17</v>
      </c>
      <c r="B16" s="53">
        <v>10549.256613</v>
      </c>
      <c r="C16" s="53">
        <f t="shared" si="0"/>
        <v>1.6501984465141597</v>
      </c>
      <c r="D16" s="53">
        <f t="shared" si="1"/>
        <v>6.326865662587072</v>
      </c>
      <c r="E16" s="53"/>
      <c r="F16" s="36">
        <f>'[4]prog 2014'!S28</f>
        <v>11991.02</v>
      </c>
      <c r="G16" s="53">
        <f t="shared" si="2"/>
        <v>1.7782915616194575</v>
      </c>
      <c r="H16" s="53">
        <f t="shared" si="3"/>
        <v>5.521897462085635</v>
      </c>
      <c r="I16" s="53"/>
      <c r="J16" s="53">
        <v>11784.382353</v>
      </c>
      <c r="K16" s="53">
        <f t="shared" si="4"/>
        <v>1.7476467971229426</v>
      </c>
      <c r="L16" s="53">
        <f t="shared" si="5"/>
        <v>6.638150859850205</v>
      </c>
      <c r="M16" s="53"/>
      <c r="N16" s="53">
        <f t="shared" si="6"/>
        <v>1235.1257400000013</v>
      </c>
      <c r="O16" s="54">
        <f t="shared" si="7"/>
        <v>0.11708177981735113</v>
      </c>
      <c r="P16" s="55"/>
    </row>
    <row r="17" spans="1:16" ht="18" customHeight="1">
      <c r="A17" s="52" t="s">
        <v>18</v>
      </c>
      <c r="B17" s="53">
        <v>18846.984830999998</v>
      </c>
      <c r="C17" s="53">
        <f t="shared" si="0"/>
        <v>2.948194951601196</v>
      </c>
      <c r="D17" s="53">
        <f t="shared" si="1"/>
        <v>11.303388053297446</v>
      </c>
      <c r="E17" s="53"/>
      <c r="F17" s="36">
        <f>'[4]prog 2014'!S30</f>
        <v>22726.920000000002</v>
      </c>
      <c r="G17" s="53">
        <f t="shared" si="2"/>
        <v>3.3704463888476943</v>
      </c>
      <c r="H17" s="53">
        <f t="shared" si="3"/>
        <v>10.465808735956013</v>
      </c>
      <c r="I17" s="53"/>
      <c r="J17" s="53">
        <v>19319.572012999997</v>
      </c>
      <c r="K17" s="53">
        <f t="shared" si="4"/>
        <v>2.8651300627317213</v>
      </c>
      <c r="L17" s="53">
        <f t="shared" si="5"/>
        <v>10.882728489998943</v>
      </c>
      <c r="M17" s="53"/>
      <c r="N17" s="53">
        <f t="shared" si="6"/>
        <v>472.5871819999993</v>
      </c>
      <c r="O17" s="54">
        <f t="shared" si="7"/>
        <v>0.0250749489235369</v>
      </c>
      <c r="P17" s="55"/>
    </row>
    <row r="18" spans="1:16" ht="30" customHeight="1">
      <c r="A18" s="56" t="s">
        <v>19</v>
      </c>
      <c r="B18" s="53">
        <v>1119.9531590000001</v>
      </c>
      <c r="C18" s="53">
        <f t="shared" si="0"/>
        <v>0.17519196195046868</v>
      </c>
      <c r="D18" s="53">
        <f t="shared" si="1"/>
        <v>0.6716864936863035</v>
      </c>
      <c r="E18" s="53"/>
      <c r="F18" s="57">
        <f>'[4]prog 2014'!S33</f>
        <v>1346</v>
      </c>
      <c r="G18" s="53">
        <f t="shared" si="2"/>
        <v>0.19961441494883583</v>
      </c>
      <c r="H18" s="53">
        <f t="shared" si="3"/>
        <v>0.6198366764434773</v>
      </c>
      <c r="I18" s="53"/>
      <c r="J18" s="53">
        <v>1291.9901129999998</v>
      </c>
      <c r="K18" s="53">
        <f t="shared" si="4"/>
        <v>0.19160464377873349</v>
      </c>
      <c r="L18" s="53">
        <f t="shared" si="5"/>
        <v>0.7277789384817079</v>
      </c>
      <c r="M18" s="53"/>
      <c r="N18" s="53">
        <f t="shared" si="6"/>
        <v>172.0369539999997</v>
      </c>
      <c r="O18" s="54">
        <f t="shared" si="7"/>
        <v>0.15361084757652765</v>
      </c>
      <c r="P18" s="55"/>
    </row>
    <row r="19" spans="1:16" ht="24" customHeight="1">
      <c r="A19" s="50" t="s">
        <v>20</v>
      </c>
      <c r="B19" s="45">
        <v>3977.2997450000003</v>
      </c>
      <c r="C19" s="45">
        <f t="shared" si="0"/>
        <v>0.6221607930583539</v>
      </c>
      <c r="D19" s="45">
        <f t="shared" si="1"/>
        <v>2.3853662973225105</v>
      </c>
      <c r="E19" s="45"/>
      <c r="F19" s="51">
        <f>'[4]prog 2014'!S35</f>
        <v>6251</v>
      </c>
      <c r="G19" s="53">
        <f t="shared" si="2"/>
        <v>0.9270354441643185</v>
      </c>
      <c r="H19" s="45">
        <f t="shared" si="3"/>
        <v>2.878602573884232</v>
      </c>
      <c r="I19" s="45"/>
      <c r="J19" s="45">
        <v>5742.5448639999995</v>
      </c>
      <c r="K19" s="45">
        <f t="shared" si="4"/>
        <v>0.8516305596915319</v>
      </c>
      <c r="L19" s="45">
        <f t="shared" si="5"/>
        <v>3.234779556943486</v>
      </c>
      <c r="M19" s="45"/>
      <c r="N19" s="45">
        <f t="shared" si="6"/>
        <v>1765.2451189999992</v>
      </c>
      <c r="O19" s="46">
        <f t="shared" si="7"/>
        <v>0.44383004354126165</v>
      </c>
      <c r="P19" s="47"/>
    </row>
    <row r="20" spans="1:16" ht="23.25" customHeight="1">
      <c r="A20" s="58" t="s">
        <v>21</v>
      </c>
      <c r="B20" s="44">
        <f>B21+B22+B23+B24</f>
        <v>65301.42976299999</v>
      </c>
      <c r="C20" s="53">
        <f t="shared" si="0"/>
        <v>10.214967926485127</v>
      </c>
      <c r="D20" s="45">
        <f t="shared" si="1"/>
        <v>39.16421685829798</v>
      </c>
      <c r="E20" s="45"/>
      <c r="F20" s="59">
        <f>'[4]prog 2014'!S37</f>
        <v>83480.46800000001</v>
      </c>
      <c r="G20" s="53">
        <f t="shared" si="2"/>
        <v>12.380315586534184</v>
      </c>
      <c r="H20" s="45">
        <f t="shared" si="3"/>
        <v>38.442983531252644</v>
      </c>
      <c r="I20" s="45"/>
      <c r="J20" s="44">
        <f>J21+J22+J23+J24</f>
        <v>67070.172044</v>
      </c>
      <c r="K20" s="45">
        <f t="shared" si="4"/>
        <v>9.946636815067478</v>
      </c>
      <c r="L20" s="45">
        <f t="shared" si="5"/>
        <v>37.78067503986221</v>
      </c>
      <c r="M20" s="45"/>
      <c r="N20" s="45">
        <f t="shared" si="6"/>
        <v>1768.7422810000135</v>
      </c>
      <c r="O20" s="46">
        <f t="shared" si="7"/>
        <v>0.027085812476378424</v>
      </c>
      <c r="P20" s="47"/>
    </row>
    <row r="21" spans="1:16" ht="20.25" customHeight="1">
      <c r="A21" s="52" t="s">
        <v>22</v>
      </c>
      <c r="B21" s="36">
        <v>42587.154032</v>
      </c>
      <c r="C21" s="53">
        <f t="shared" si="0"/>
        <v>6.661820638476266</v>
      </c>
      <c r="D21" s="53">
        <f t="shared" si="1"/>
        <v>25.541439780726222</v>
      </c>
      <c r="E21" s="53"/>
      <c r="F21" s="36">
        <f>'[4]prog 2014'!S40</f>
        <v>53916.97</v>
      </c>
      <c r="G21" s="53">
        <f t="shared" si="2"/>
        <v>7.9959913984873205</v>
      </c>
      <c r="H21" s="53">
        <f t="shared" si="3"/>
        <v>24.828911952973755</v>
      </c>
      <c r="I21" s="53"/>
      <c r="J21" s="53">
        <v>42857.975591</v>
      </c>
      <c r="K21" s="53">
        <f t="shared" si="4"/>
        <v>6.3559210427109605</v>
      </c>
      <c r="L21" s="53">
        <f t="shared" si="5"/>
        <v>24.141927764963427</v>
      </c>
      <c r="M21" s="53"/>
      <c r="N21" s="53">
        <f t="shared" si="6"/>
        <v>270.8215590000036</v>
      </c>
      <c r="O21" s="54">
        <f t="shared" si="7"/>
        <v>0.006359231208465044</v>
      </c>
      <c r="P21" s="55"/>
    </row>
    <row r="22" spans="1:16" ht="18" customHeight="1">
      <c r="A22" s="52" t="s">
        <v>23</v>
      </c>
      <c r="B22" s="36">
        <v>17647.622549</v>
      </c>
      <c r="C22" s="53">
        <f t="shared" si="0"/>
        <v>2.76058118437848</v>
      </c>
      <c r="D22" s="53">
        <f t="shared" si="1"/>
        <v>10.584076321925135</v>
      </c>
      <c r="E22" s="53"/>
      <c r="F22" s="36">
        <f>'[4]prog 2014'!S42</f>
        <v>24114.02</v>
      </c>
      <c r="G22" s="53">
        <f t="shared" si="2"/>
        <v>3.576156013643779</v>
      </c>
      <c r="H22" s="53">
        <f t="shared" si="3"/>
        <v>11.10457207465939</v>
      </c>
      <c r="I22" s="53"/>
      <c r="J22" s="53">
        <v>19938.892619</v>
      </c>
      <c r="K22" s="53">
        <f t="shared" si="4"/>
        <v>2.956976511790004</v>
      </c>
      <c r="L22" s="53">
        <f t="shared" si="5"/>
        <v>11.231592222530097</v>
      </c>
      <c r="M22" s="53"/>
      <c r="N22" s="53">
        <f t="shared" si="6"/>
        <v>2291.2700699999987</v>
      </c>
      <c r="O22" s="54">
        <f t="shared" si="7"/>
        <v>0.1298344898094974</v>
      </c>
      <c r="P22" s="55"/>
    </row>
    <row r="23" spans="1:16" s="62" customFormat="1" ht="23.25" customHeight="1">
      <c r="A23" s="60" t="s">
        <v>24</v>
      </c>
      <c r="B23" s="36">
        <v>1123.073861</v>
      </c>
      <c r="C23" s="53">
        <f t="shared" si="0"/>
        <v>0.1756801269256279</v>
      </c>
      <c r="D23" s="53">
        <f t="shared" si="1"/>
        <v>0.6735581196265271</v>
      </c>
      <c r="E23" s="53"/>
      <c r="F23" s="61">
        <f>'[4]prog 2014'!S44</f>
        <v>2665.02</v>
      </c>
      <c r="G23" s="53">
        <f t="shared" si="2"/>
        <v>0.39522764348212963</v>
      </c>
      <c r="H23" s="53">
        <f t="shared" si="3"/>
        <v>1.227248989194202</v>
      </c>
      <c r="I23" s="53"/>
      <c r="J23" s="53">
        <v>1971.783722</v>
      </c>
      <c r="K23" s="53">
        <f t="shared" si="4"/>
        <v>0.2924193566661723</v>
      </c>
      <c r="L23" s="53">
        <f t="shared" si="5"/>
        <v>1.1107071560946777</v>
      </c>
      <c r="M23" s="53"/>
      <c r="N23" s="53">
        <f t="shared" si="6"/>
        <v>848.7098609999998</v>
      </c>
      <c r="O23" s="54">
        <f t="shared" si="7"/>
        <v>0.7557026215927571</v>
      </c>
      <c r="P23" s="55"/>
    </row>
    <row r="24" spans="1:16" ht="42.75" customHeight="1">
      <c r="A24" s="60" t="s">
        <v>25</v>
      </c>
      <c r="B24" s="36">
        <v>3943.579321</v>
      </c>
      <c r="C24" s="53">
        <f t="shared" si="0"/>
        <v>0.6168859767047518</v>
      </c>
      <c r="D24" s="53">
        <f t="shared" si="1"/>
        <v>2.3651426360201047</v>
      </c>
      <c r="E24" s="53"/>
      <c r="F24" s="61">
        <f>'[4]prog 2014'!S48</f>
        <v>2784.458</v>
      </c>
      <c r="G24" s="53">
        <f t="shared" si="2"/>
        <v>0.41294053092095506</v>
      </c>
      <c r="H24" s="53">
        <f t="shared" si="3"/>
        <v>1.2822505144252987</v>
      </c>
      <c r="I24" s="53"/>
      <c r="J24" s="53">
        <v>2301.520112</v>
      </c>
      <c r="K24" s="53">
        <f t="shared" si="4"/>
        <v>0.3413199039003411</v>
      </c>
      <c r="L24" s="53">
        <f t="shared" si="5"/>
        <v>1.2964478962740034</v>
      </c>
      <c r="M24" s="53"/>
      <c r="N24" s="53">
        <f t="shared" si="6"/>
        <v>-1642.059209</v>
      </c>
      <c r="O24" s="54">
        <f t="shared" si="7"/>
        <v>-0.4163880260391496</v>
      </c>
      <c r="P24" s="55"/>
    </row>
    <row r="25" spans="1:16" s="48" customFormat="1" ht="35.25" customHeight="1">
      <c r="A25" s="58" t="s">
        <v>26</v>
      </c>
      <c r="B25" s="63">
        <v>531.624231</v>
      </c>
      <c r="C25" s="45">
        <f t="shared" si="0"/>
        <v>0.0831608815965661</v>
      </c>
      <c r="D25" s="45">
        <f t="shared" si="1"/>
        <v>0.31883906287465313</v>
      </c>
      <c r="E25" s="45"/>
      <c r="F25" s="59">
        <f>'[4]prog 2014'!S51</f>
        <v>626</v>
      </c>
      <c r="G25" s="45">
        <f t="shared" si="2"/>
        <v>0.09283701616491176</v>
      </c>
      <c r="H25" s="45">
        <f t="shared" si="3"/>
        <v>0.2882747098466692</v>
      </c>
      <c r="I25" s="45"/>
      <c r="J25" s="45">
        <v>542.83098</v>
      </c>
      <c r="K25" s="45">
        <f t="shared" si="4"/>
        <v>0.08050288892184487</v>
      </c>
      <c r="L25" s="45">
        <f t="shared" si="5"/>
        <v>0.30577707245921104</v>
      </c>
      <c r="M25" s="45"/>
      <c r="N25" s="45">
        <f t="shared" si="6"/>
        <v>11.206748999999945</v>
      </c>
      <c r="O25" s="46">
        <f t="shared" si="7"/>
        <v>0.021080207309060572</v>
      </c>
      <c r="P25" s="47"/>
    </row>
    <row r="26" spans="1:16" s="48" customFormat="1" ht="17.25" customHeight="1">
      <c r="A26" s="64" t="s">
        <v>27</v>
      </c>
      <c r="B26" s="63">
        <v>332.18626299999994</v>
      </c>
      <c r="C26" s="45">
        <f t="shared" si="0"/>
        <v>0.05196321174711233</v>
      </c>
      <c r="D26" s="45">
        <f t="shared" si="1"/>
        <v>0.1992271055732842</v>
      </c>
      <c r="E26" s="45"/>
      <c r="F26" s="45">
        <f>'[4]prog 2014'!S53</f>
        <v>382.9</v>
      </c>
      <c r="G26" s="45">
        <f t="shared" si="2"/>
        <v>0.05678481388106184</v>
      </c>
      <c r="H26" s="45">
        <f t="shared" si="3"/>
        <v>0.17632649584710805</v>
      </c>
      <c r="I26" s="45"/>
      <c r="J26" s="45">
        <v>350.294893</v>
      </c>
      <c r="K26" s="45">
        <f t="shared" si="4"/>
        <v>0.05194941316921252</v>
      </c>
      <c r="L26" s="45">
        <f t="shared" si="5"/>
        <v>0.19732135936484796</v>
      </c>
      <c r="M26" s="45"/>
      <c r="N26" s="45">
        <f t="shared" si="6"/>
        <v>18.108630000000062</v>
      </c>
      <c r="O26" s="46">
        <f t="shared" si="7"/>
        <v>0.0545134823952671</v>
      </c>
      <c r="P26" s="47"/>
    </row>
    <row r="27" spans="1:16" s="48" customFormat="1" ht="18" customHeight="1">
      <c r="A27" s="65" t="s">
        <v>28</v>
      </c>
      <c r="B27" s="63">
        <v>45017.372677</v>
      </c>
      <c r="C27" s="45">
        <f t="shared" si="0"/>
        <v>7.041974727033249</v>
      </c>
      <c r="D27" s="45">
        <f t="shared" si="1"/>
        <v>26.9989516663203</v>
      </c>
      <c r="E27" s="45"/>
      <c r="F27" s="66">
        <f>'[4]prog 2014'!S55</f>
        <v>56320.530000000006</v>
      </c>
      <c r="G27" s="45">
        <f t="shared" si="2"/>
        <v>8.35244401601661</v>
      </c>
      <c r="H27" s="45">
        <f t="shared" si="3"/>
        <v>25.935757898020178</v>
      </c>
      <c r="I27" s="45"/>
      <c r="J27" s="45">
        <v>47798.344848999994</v>
      </c>
      <c r="K27" s="45">
        <f t="shared" si="4"/>
        <v>7.088587401601661</v>
      </c>
      <c r="L27" s="45">
        <f t="shared" si="5"/>
        <v>26.924841239390997</v>
      </c>
      <c r="M27" s="45"/>
      <c r="N27" s="45">
        <f t="shared" si="6"/>
        <v>2780.9721719999943</v>
      </c>
      <c r="O27" s="46">
        <f t="shared" si="7"/>
        <v>0.061775532569470215</v>
      </c>
      <c r="P27" s="47"/>
    </row>
    <row r="28" spans="1:16" s="48" customFormat="1" ht="18.75" customHeight="1">
      <c r="A28" s="67" t="s">
        <v>29</v>
      </c>
      <c r="B28" s="63">
        <v>14752.813474999999</v>
      </c>
      <c r="C28" s="45">
        <f t="shared" si="0"/>
        <v>2.3077521735661812</v>
      </c>
      <c r="D28" s="45">
        <f t="shared" si="1"/>
        <v>8.847928572190222</v>
      </c>
      <c r="E28" s="45"/>
      <c r="F28" s="45">
        <f>'[4]prog 2014'!S57</f>
        <v>17753.029000000006</v>
      </c>
      <c r="G28" s="45">
        <f t="shared" si="2"/>
        <v>2.6328086904938464</v>
      </c>
      <c r="H28" s="45">
        <f t="shared" si="3"/>
        <v>8.175318344847453</v>
      </c>
      <c r="I28" s="45"/>
      <c r="J28" s="45">
        <v>14842.934873850001</v>
      </c>
      <c r="K28" s="45">
        <f t="shared" si="4"/>
        <v>2.2012360779845768</v>
      </c>
      <c r="L28" s="45">
        <f t="shared" si="5"/>
        <v>8.361035643965241</v>
      </c>
      <c r="M28" s="45"/>
      <c r="N28" s="45">
        <f t="shared" si="6"/>
        <v>90.12139885000215</v>
      </c>
      <c r="O28" s="46">
        <f t="shared" si="7"/>
        <v>0.0061087601360052535</v>
      </c>
      <c r="P28" s="47"/>
    </row>
    <row r="29" spans="1:16" s="48" customFormat="1" ht="19.5" customHeight="1">
      <c r="A29" s="68" t="s">
        <v>30</v>
      </c>
      <c r="B29" s="63">
        <v>568.190019</v>
      </c>
      <c r="C29" s="45">
        <f t="shared" si="0"/>
        <v>0.08888079237007096</v>
      </c>
      <c r="D29" s="45">
        <f t="shared" si="1"/>
        <v>0.3407692174826609</v>
      </c>
      <c r="E29" s="45"/>
      <c r="F29" s="44">
        <f>'[4]prog 2014'!S61</f>
        <v>1701.17</v>
      </c>
      <c r="G29" s="45">
        <f t="shared" si="2"/>
        <v>0.2522868159572891</v>
      </c>
      <c r="H29" s="45">
        <f t="shared" si="3"/>
        <v>0.7833934315492943</v>
      </c>
      <c r="I29" s="45"/>
      <c r="J29" s="45">
        <v>720.280679</v>
      </c>
      <c r="K29" s="45">
        <f t="shared" si="4"/>
        <v>0.10681902402491474</v>
      </c>
      <c r="L29" s="45">
        <f t="shared" si="5"/>
        <v>0.405734612592584</v>
      </c>
      <c r="M29" s="45"/>
      <c r="N29" s="45">
        <f t="shared" si="6"/>
        <v>152.09065999999996</v>
      </c>
      <c r="O29" s="46">
        <f>J29/B29-1</f>
        <v>0.2676756981188717</v>
      </c>
      <c r="P29" s="47"/>
    </row>
    <row r="30" spans="1:16" s="48" customFormat="1" ht="18" customHeight="1">
      <c r="A30" s="68" t="s">
        <v>31</v>
      </c>
      <c r="B30" s="63">
        <v>149.33400000000003</v>
      </c>
      <c r="C30" s="45">
        <f t="shared" si="0"/>
        <v>0.023360009510818562</v>
      </c>
      <c r="D30" s="45">
        <f t="shared" si="1"/>
        <v>0.08956234467672987</v>
      </c>
      <c r="E30" s="45"/>
      <c r="F30" s="44">
        <f>'[4]prog 2014'!S63</f>
        <v>43.400000000000006</v>
      </c>
      <c r="G30" s="45">
        <f t="shared" si="2"/>
        <v>0.006436304315586535</v>
      </c>
      <c r="H30" s="45">
        <f t="shared" si="3"/>
        <v>0.019985818542085376</v>
      </c>
      <c r="I30" s="45"/>
      <c r="J30" s="45">
        <v>66.33852061111111</v>
      </c>
      <c r="K30" s="45">
        <f t="shared" si="4"/>
        <v>0.009838131486150247</v>
      </c>
      <c r="L30" s="45">
        <f t="shared" si="5"/>
        <v>0.037368535273614244</v>
      </c>
      <c r="M30" s="45"/>
      <c r="N30" s="45">
        <f t="shared" si="6"/>
        <v>-82.99547938888892</v>
      </c>
      <c r="O30" s="46">
        <f>J30/B30-1</f>
        <v>-0.555770818359442</v>
      </c>
      <c r="P30" s="47"/>
    </row>
    <row r="31" spans="1:16" s="48" customFormat="1" ht="30" customHeight="1">
      <c r="A31" s="69" t="s">
        <v>32</v>
      </c>
      <c r="B31" s="63">
        <v>5982.7469869999995</v>
      </c>
      <c r="C31" s="45">
        <f t="shared" si="0"/>
        <v>0.9358687674417148</v>
      </c>
      <c r="D31" s="45">
        <f t="shared" si="1"/>
        <v>3.58812358714935</v>
      </c>
      <c r="E31" s="45"/>
      <c r="F31" s="70">
        <f>'[4]prog 2014'!S64</f>
        <v>14531.541</v>
      </c>
      <c r="G31" s="45">
        <f t="shared" si="2"/>
        <v>2.155055761530476</v>
      </c>
      <c r="H31" s="45">
        <f t="shared" si="3"/>
        <v>6.691814321725204</v>
      </c>
      <c r="I31" s="45"/>
      <c r="J31" s="45">
        <v>6848.933639</v>
      </c>
      <c r="K31" s="45">
        <f t="shared" si="4"/>
        <v>1.0157101644668545</v>
      </c>
      <c r="L31" s="45">
        <f t="shared" si="5"/>
        <v>3.8580091313152964</v>
      </c>
      <c r="M31" s="45"/>
      <c r="N31" s="45">
        <f t="shared" si="6"/>
        <v>866.1866520000003</v>
      </c>
      <c r="O31" s="46">
        <f>J31/B31-1</f>
        <v>0.14478075938730983</v>
      </c>
      <c r="P31" s="47"/>
    </row>
    <row r="32" spans="1:16" ht="15" customHeight="1">
      <c r="A32" s="72"/>
      <c r="B32" s="63"/>
      <c r="C32" s="53">
        <f t="shared" si="0"/>
        <v>0</v>
      </c>
      <c r="D32" s="53">
        <f t="shared" si="1"/>
        <v>0</v>
      </c>
      <c r="E32" s="53"/>
      <c r="F32" s="57">
        <f>'[4]prog 2014'!S66</f>
        <v>0</v>
      </c>
      <c r="G32" s="53">
        <f t="shared" si="2"/>
        <v>0</v>
      </c>
      <c r="H32" s="53">
        <f t="shared" si="3"/>
        <v>0</v>
      </c>
      <c r="I32" s="53"/>
      <c r="J32" s="53"/>
      <c r="K32" s="53">
        <f t="shared" si="4"/>
        <v>0</v>
      </c>
      <c r="L32" s="53">
        <f t="shared" si="5"/>
        <v>0</v>
      </c>
      <c r="M32" s="53"/>
      <c r="N32" s="53">
        <f t="shared" si="6"/>
        <v>0</v>
      </c>
      <c r="O32" s="46"/>
      <c r="P32" s="47"/>
    </row>
    <row r="33" spans="1:16" ht="14.25" customHeight="1">
      <c r="A33" s="71" t="s">
        <v>34</v>
      </c>
      <c r="B33" s="63">
        <v>-391.707903</v>
      </c>
      <c r="C33" s="73">
        <f t="shared" si="0"/>
        <v>-0.06127405908596027</v>
      </c>
      <c r="D33" s="73">
        <f t="shared" si="1"/>
        <v>-0.23492492145850957</v>
      </c>
      <c r="E33" s="73"/>
      <c r="F33" s="74">
        <f>'[4]prog 2014'!S69</f>
        <v>231867.11899999995</v>
      </c>
      <c r="G33" s="73">
        <f t="shared" si="2"/>
        <v>34.38634420880913</v>
      </c>
      <c r="H33" s="73">
        <f t="shared" si="3"/>
        <v>106.77544161774459</v>
      </c>
      <c r="I33" s="73"/>
      <c r="J33" s="73">
        <v>86.368089</v>
      </c>
      <c r="K33" s="73">
        <f t="shared" si="4"/>
        <v>0.01280855539077562</v>
      </c>
      <c r="L33" s="73">
        <f t="shared" si="5"/>
        <v>0.04865120522103692</v>
      </c>
      <c r="M33" s="73"/>
      <c r="N33" s="73">
        <f t="shared" si="6"/>
        <v>478.075992</v>
      </c>
      <c r="O33" s="75"/>
      <c r="P33" s="76"/>
    </row>
    <row r="34" spans="1:16" ht="48" customHeight="1">
      <c r="A34" s="77" t="s">
        <v>35</v>
      </c>
      <c r="B34" s="44"/>
      <c r="C34" s="44"/>
      <c r="D34" s="44"/>
      <c r="E34" s="44"/>
      <c r="F34" s="44"/>
      <c r="G34" s="45"/>
      <c r="H34" s="45"/>
      <c r="I34" s="45"/>
      <c r="J34" s="66">
        <v>1060.088</v>
      </c>
      <c r="K34" s="45"/>
      <c r="L34" s="45"/>
      <c r="M34" s="45"/>
      <c r="N34" s="45">
        <f t="shared" si="6"/>
        <v>1060.088</v>
      </c>
      <c r="O34" s="78"/>
      <c r="P34" s="78"/>
    </row>
    <row r="35" spans="1:16" ht="18.75" customHeight="1">
      <c r="A35" s="79"/>
      <c r="B35" s="44"/>
      <c r="C35" s="44"/>
      <c r="D35" s="44"/>
      <c r="E35" s="44"/>
      <c r="F35" s="44"/>
      <c r="G35" s="45"/>
      <c r="H35" s="45"/>
      <c r="I35" s="45"/>
      <c r="J35" s="66"/>
      <c r="K35" s="45"/>
      <c r="L35" s="45"/>
      <c r="M35" s="45"/>
      <c r="N35" s="45"/>
      <c r="O35" s="78"/>
      <c r="P35" s="78"/>
    </row>
    <row r="36" spans="1:18" s="48" customFormat="1" ht="33" customHeight="1">
      <c r="A36" s="39" t="s">
        <v>36</v>
      </c>
      <c r="B36" s="80">
        <f>B37+B49+B50+B51+B52</f>
        <v>174303.17772500007</v>
      </c>
      <c r="C36" s="41">
        <f aca="true" t="shared" si="8" ref="C36:C53">B36/$B$10*100</f>
        <v>27.265886465385634</v>
      </c>
      <c r="D36" s="41">
        <f aca="true" t="shared" si="9" ref="D36:D52">B36/B$36*100</f>
        <v>100</v>
      </c>
      <c r="E36" s="41"/>
      <c r="F36" s="40">
        <f>'[4]prog 2014'!S70</f>
        <v>231867.11899999995</v>
      </c>
      <c r="G36" s="41">
        <f aca="true" t="shared" si="10" ref="G36:G44">F36/$J$10*100</f>
        <v>34.38634420880913</v>
      </c>
      <c r="H36" s="41">
        <f aca="true" t="shared" si="11" ref="H36:H51">F36/F$36*100</f>
        <v>100</v>
      </c>
      <c r="I36" s="41"/>
      <c r="J36" s="80">
        <f>J37+J49+J50+J51+J52</f>
        <v>175584.52377665116</v>
      </c>
      <c r="K36" s="41">
        <f aca="true" t="shared" si="12" ref="K36:K52">J36/$J$10*100</f>
        <v>26.039525993867883</v>
      </c>
      <c r="L36" s="41">
        <f aca="true" t="shared" si="13" ref="L36:L52">J36/J$36*100</f>
        <v>100</v>
      </c>
      <c r="M36" s="41"/>
      <c r="N36" s="41">
        <f aca="true" t="shared" si="14" ref="N36:N52">J36-B36</f>
        <v>1281.3460516510822</v>
      </c>
      <c r="O36" s="42">
        <f aca="true" t="shared" si="15" ref="O36:O48">J36/B36-1</f>
        <v>0.007351248946663835</v>
      </c>
      <c r="P36" s="42"/>
      <c r="R36" s="81"/>
    </row>
    <row r="37" spans="1:16" s="48" customFormat="1" ht="19.5" customHeight="1">
      <c r="A37" s="82" t="s">
        <v>37</v>
      </c>
      <c r="B37" s="66">
        <f>B38+B39+B40+B41+B42+B48</f>
        <v>162613.23642166672</v>
      </c>
      <c r="C37" s="45">
        <f t="shared" si="8"/>
        <v>25.43725306624828</v>
      </c>
      <c r="D37" s="45">
        <f t="shared" si="9"/>
        <v>93.29332863811773</v>
      </c>
      <c r="E37" s="45"/>
      <c r="F37" s="45">
        <f>'[4]prog 2014'!S72</f>
        <v>213239.49199999994</v>
      </c>
      <c r="G37" s="45">
        <f t="shared" si="10"/>
        <v>31.623830935785254</v>
      </c>
      <c r="H37" s="45">
        <f t="shared" si="11"/>
        <v>91.96624899626238</v>
      </c>
      <c r="I37" s="45"/>
      <c r="J37" s="66">
        <f>J38+J39+J40+J41+J42+J48</f>
        <v>165585.84249196114</v>
      </c>
      <c r="K37" s="45">
        <f t="shared" si="12"/>
        <v>24.5567021343558</v>
      </c>
      <c r="L37" s="45">
        <f t="shared" si="13"/>
        <v>94.30548828015809</v>
      </c>
      <c r="M37" s="45"/>
      <c r="N37" s="45">
        <f t="shared" si="14"/>
        <v>2972.6060702944233</v>
      </c>
      <c r="O37" s="46">
        <f t="shared" si="15"/>
        <v>0.018280222051458628</v>
      </c>
      <c r="P37" s="47"/>
    </row>
    <row r="38" spans="1:16" ht="19.5" customHeight="1">
      <c r="A38" s="83" t="s">
        <v>38</v>
      </c>
      <c r="B38" s="73">
        <f>'[4]oct 2013'!P50</f>
        <v>38309.01111</v>
      </c>
      <c r="C38" s="73">
        <f t="shared" si="8"/>
        <v>5.992599567946039</v>
      </c>
      <c r="D38" s="73">
        <f t="shared" si="9"/>
        <v>21.978377910264218</v>
      </c>
      <c r="E38" s="73"/>
      <c r="F38" s="73">
        <f>'[4]prog 2014'!S74</f>
        <v>48024.939</v>
      </c>
      <c r="G38" s="73">
        <f t="shared" si="10"/>
        <v>7.122191754411983</v>
      </c>
      <c r="H38" s="73">
        <f t="shared" si="11"/>
        <v>20.712267960684848</v>
      </c>
      <c r="I38" s="73"/>
      <c r="J38" s="84">
        <f>'[4]oct 2014'!R67</f>
        <v>39848.854239</v>
      </c>
      <c r="K38" s="73">
        <f t="shared" si="12"/>
        <v>5.909662500222454</v>
      </c>
      <c r="L38" s="73">
        <f t="shared" si="13"/>
        <v>22.694969569008798</v>
      </c>
      <c r="M38" s="73"/>
      <c r="N38" s="73">
        <f t="shared" si="14"/>
        <v>1539.8431290000008</v>
      </c>
      <c r="O38" s="85">
        <f t="shared" si="15"/>
        <v>0.040195324399747934</v>
      </c>
      <c r="P38" s="86"/>
    </row>
    <row r="39" spans="1:16" ht="17.25" customHeight="1">
      <c r="A39" s="83" t="s">
        <v>39</v>
      </c>
      <c r="B39" s="73">
        <v>30072.420507333336</v>
      </c>
      <c r="C39" s="73">
        <f t="shared" si="8"/>
        <v>4.704166693885129</v>
      </c>
      <c r="D39" s="73">
        <f t="shared" si="9"/>
        <v>17.252938758683392</v>
      </c>
      <c r="E39" s="73"/>
      <c r="F39" s="73">
        <f>'[4]prog 2014'!S76</f>
        <v>41488.09</v>
      </c>
      <c r="G39" s="73">
        <f t="shared" si="10"/>
        <v>6.152764348212961</v>
      </c>
      <c r="H39" s="73">
        <f t="shared" si="11"/>
        <v>17.893045887200593</v>
      </c>
      <c r="I39" s="73"/>
      <c r="J39" s="84">
        <v>30035.686985555556</v>
      </c>
      <c r="K39" s="73">
        <f t="shared" si="12"/>
        <v>4.454350731952478</v>
      </c>
      <c r="L39" s="73">
        <f t="shared" si="13"/>
        <v>17.106112964581012</v>
      </c>
      <c r="M39" s="73"/>
      <c r="N39" s="73">
        <f t="shared" si="14"/>
        <v>-36.73352177777997</v>
      </c>
      <c r="O39" s="85">
        <f t="shared" si="15"/>
        <v>-0.001221501999442376</v>
      </c>
      <c r="P39" s="86"/>
    </row>
    <row r="40" spans="1:16" ht="19.5" customHeight="1">
      <c r="A40" s="83" t="s">
        <v>40</v>
      </c>
      <c r="B40" s="73">
        <v>9596.931514999997</v>
      </c>
      <c r="C40" s="73">
        <f t="shared" si="8"/>
        <v>1.5012281962920317</v>
      </c>
      <c r="D40" s="73">
        <f t="shared" si="9"/>
        <v>5.505884425206048</v>
      </c>
      <c r="E40" s="73"/>
      <c r="F40" s="73">
        <f>'[4]prog 2014'!S78</f>
        <v>10534.701000000001</v>
      </c>
      <c r="G40" s="73">
        <f t="shared" si="10"/>
        <v>1.562316624647783</v>
      </c>
      <c r="H40" s="73">
        <f t="shared" si="11"/>
        <v>4.54342170008159</v>
      </c>
      <c r="I40" s="73"/>
      <c r="J40" s="84">
        <v>9550.39520985</v>
      </c>
      <c r="K40" s="73">
        <f t="shared" si="12"/>
        <v>1.4163421637030995</v>
      </c>
      <c r="L40" s="73">
        <f t="shared" si="13"/>
        <v>5.43920102092733</v>
      </c>
      <c r="M40" s="73"/>
      <c r="N40" s="73">
        <f t="shared" si="14"/>
        <v>-46.53630514999713</v>
      </c>
      <c r="O40" s="85">
        <f t="shared" si="15"/>
        <v>-0.004849081717136494</v>
      </c>
      <c r="P40" s="86"/>
    </row>
    <row r="41" spans="1:16" ht="19.5" customHeight="1">
      <c r="A41" s="83" t="s">
        <v>41</v>
      </c>
      <c r="B41" s="73">
        <v>4527.310953</v>
      </c>
      <c r="C41" s="73">
        <f t="shared" si="8"/>
        <v>0.7081979115306161</v>
      </c>
      <c r="D41" s="73">
        <f t="shared" si="9"/>
        <v>2.5973771746966</v>
      </c>
      <c r="E41" s="73"/>
      <c r="F41" s="73">
        <f>'[4]prog 2014'!S80</f>
        <v>5495.07</v>
      </c>
      <c r="G41" s="73">
        <f t="shared" si="10"/>
        <v>0.8149295565771911</v>
      </c>
      <c r="H41" s="73">
        <f t="shared" si="11"/>
        <v>2.3699220586770653</v>
      </c>
      <c r="I41" s="73"/>
      <c r="J41" s="84">
        <v>4838.587906</v>
      </c>
      <c r="K41" s="73">
        <f t="shared" si="12"/>
        <v>0.7175719866528251</v>
      </c>
      <c r="L41" s="73">
        <f t="shared" si="13"/>
        <v>2.75570295258757</v>
      </c>
      <c r="M41" s="73"/>
      <c r="N41" s="73">
        <f t="shared" si="14"/>
        <v>311.2769529999996</v>
      </c>
      <c r="O41" s="85">
        <f t="shared" si="15"/>
        <v>0.06875537294246015</v>
      </c>
      <c r="P41" s="86"/>
    </row>
    <row r="42" spans="1:16" s="48" customFormat="1" ht="19.5" customHeight="1">
      <c r="A42" s="83" t="s">
        <v>42</v>
      </c>
      <c r="B42" s="84">
        <f>B43+B44+B45+B46+B47</f>
        <v>79399.17051333336</v>
      </c>
      <c r="C42" s="73">
        <f t="shared" si="8"/>
        <v>12.420248425292108</v>
      </c>
      <c r="D42" s="73">
        <f t="shared" si="9"/>
        <v>45.55233676726322</v>
      </c>
      <c r="E42" s="73"/>
      <c r="F42" s="73">
        <f>'[4]prog 2014'!S82</f>
        <v>106291.63199999994</v>
      </c>
      <c r="G42" s="73">
        <f t="shared" si="10"/>
        <v>15.763255524247358</v>
      </c>
      <c r="H42" s="73">
        <f t="shared" si="11"/>
        <v>45.84161499845951</v>
      </c>
      <c r="I42" s="73"/>
      <c r="J42" s="84">
        <f>J43+J44+J45+J46+J47</f>
        <v>80898.19386155557</v>
      </c>
      <c r="K42" s="73">
        <f t="shared" si="12"/>
        <v>11.99735931507572</v>
      </c>
      <c r="L42" s="73">
        <f t="shared" si="13"/>
        <v>46.07364710825</v>
      </c>
      <c r="M42" s="73"/>
      <c r="N42" s="73">
        <f t="shared" si="14"/>
        <v>1499.0233482222102</v>
      </c>
      <c r="O42" s="85">
        <f t="shared" si="15"/>
        <v>0.01887958449100524</v>
      </c>
      <c r="P42" s="87"/>
    </row>
    <row r="43" spans="1:16" ht="31.5" customHeight="1">
      <c r="A43" s="88" t="s">
        <v>43</v>
      </c>
      <c r="B43" s="53">
        <v>698.7625070000104</v>
      </c>
      <c r="C43" s="53">
        <f t="shared" si="8"/>
        <v>0.10930597726789386</v>
      </c>
      <c r="D43" s="53">
        <f t="shared" si="9"/>
        <v>0.4008891381787974</v>
      </c>
      <c r="E43" s="53"/>
      <c r="F43" s="61">
        <f>'[4]prog 2014'!S84</f>
        <v>1721.6099999999933</v>
      </c>
      <c r="G43" s="53">
        <f t="shared" si="10"/>
        <v>0.2553181076672094</v>
      </c>
      <c r="H43" s="53">
        <f t="shared" si="11"/>
        <v>0.7424985515087172</v>
      </c>
      <c r="I43" s="53"/>
      <c r="J43" s="89">
        <v>828.235314000005</v>
      </c>
      <c r="K43" s="53">
        <f t="shared" si="12"/>
        <v>0.12282890612487096</v>
      </c>
      <c r="L43" s="53">
        <f t="shared" si="13"/>
        <v>0.4717017742711456</v>
      </c>
      <c r="M43" s="53"/>
      <c r="N43" s="53">
        <f t="shared" si="14"/>
        <v>129.47280699999465</v>
      </c>
      <c r="O43" s="54">
        <f t="shared" si="15"/>
        <v>0.18528871498251798</v>
      </c>
      <c r="P43" s="86"/>
    </row>
    <row r="44" spans="1:16" ht="15.75" customHeight="1">
      <c r="A44" s="90" t="s">
        <v>44</v>
      </c>
      <c r="B44" s="53">
        <v>9292.361075333334</v>
      </c>
      <c r="C44" s="91">
        <f t="shared" si="8"/>
        <v>1.4535848708113814</v>
      </c>
      <c r="D44" s="91">
        <f t="shared" si="9"/>
        <v>5.331148402809952</v>
      </c>
      <c r="E44" s="91"/>
      <c r="F44" s="91">
        <f>'[4]prog 2014'!S86</f>
        <v>12063.966</v>
      </c>
      <c r="G44" s="91">
        <f t="shared" si="10"/>
        <v>1.7891095951356966</v>
      </c>
      <c r="H44" s="91">
        <f t="shared" si="11"/>
        <v>5.202965410546203</v>
      </c>
      <c r="I44" s="91"/>
      <c r="J44" s="92">
        <v>9068.834759888889</v>
      </c>
      <c r="K44" s="91">
        <f t="shared" si="12"/>
        <v>1.344925813419678</v>
      </c>
      <c r="L44" s="91">
        <f t="shared" si="13"/>
        <v>5.164939691054276</v>
      </c>
      <c r="M44" s="91"/>
      <c r="N44" s="91">
        <f t="shared" si="14"/>
        <v>-223.52631544444557</v>
      </c>
      <c r="O44" s="93">
        <f t="shared" si="15"/>
        <v>-0.024054846086189907</v>
      </c>
      <c r="P44" s="86"/>
    </row>
    <row r="45" spans="1:16" ht="28.5" customHeight="1">
      <c r="A45" s="88" t="s">
        <v>45</v>
      </c>
      <c r="B45" s="53">
        <v>10240.674256999999</v>
      </c>
      <c r="C45" s="53">
        <f t="shared" si="8"/>
        <v>1.601927545238959</v>
      </c>
      <c r="D45" s="53">
        <f t="shared" si="9"/>
        <v>5.875208008632417</v>
      </c>
      <c r="E45" s="45"/>
      <c r="F45" s="61">
        <f>'[4]prog 2014'!S87</f>
        <v>17757.883</v>
      </c>
      <c r="G45" s="53"/>
      <c r="H45" s="45">
        <f t="shared" si="11"/>
        <v>7.658646502611699</v>
      </c>
      <c r="I45" s="45"/>
      <c r="J45" s="89">
        <v>9413.152221000002</v>
      </c>
      <c r="K45" s="53">
        <f t="shared" si="12"/>
        <v>1.3959887618270803</v>
      </c>
      <c r="L45" s="53">
        <f t="shared" si="13"/>
        <v>5.361037532541204</v>
      </c>
      <c r="M45" s="53"/>
      <c r="N45" s="53">
        <f t="shared" si="14"/>
        <v>-827.5220359999967</v>
      </c>
      <c r="O45" s="93">
        <f t="shared" si="15"/>
        <v>-0.08080737803317439</v>
      </c>
      <c r="P45" s="86"/>
    </row>
    <row r="46" spans="1:16" ht="17.25" customHeight="1">
      <c r="A46" s="90" t="s">
        <v>46</v>
      </c>
      <c r="B46" s="53">
        <v>56738.13989200001</v>
      </c>
      <c r="C46" s="91">
        <f t="shared" si="8"/>
        <v>8.875430159931923</v>
      </c>
      <c r="D46" s="91">
        <f t="shared" si="9"/>
        <v>32.55140877667552</v>
      </c>
      <c r="E46" s="91"/>
      <c r="F46" s="91">
        <f>'[4]prog 2014'!S88</f>
        <v>71491.78199999999</v>
      </c>
      <c r="G46" s="91">
        <f aca="true" t="shared" si="16" ref="G46:G51">F46/$J$10*100</f>
        <v>10.602370161649116</v>
      </c>
      <c r="H46" s="91">
        <f t="shared" si="11"/>
        <v>30.833083323039006</v>
      </c>
      <c r="I46" s="91"/>
      <c r="J46" s="92">
        <v>58795.51580400001</v>
      </c>
      <c r="K46" s="91">
        <f t="shared" si="12"/>
        <v>8.71948921904197</v>
      </c>
      <c r="L46" s="91">
        <f t="shared" si="13"/>
        <v>33.48559117817792</v>
      </c>
      <c r="M46" s="91"/>
      <c r="N46" s="91">
        <f t="shared" si="14"/>
        <v>2057.375912000003</v>
      </c>
      <c r="O46" s="93">
        <f t="shared" si="15"/>
        <v>0.0362608981527448</v>
      </c>
      <c r="P46" s="86"/>
    </row>
    <row r="47" spans="1:16" ht="19.5" customHeight="1">
      <c r="A47" s="94" t="s">
        <v>47</v>
      </c>
      <c r="B47" s="53">
        <v>2429.2327820000005</v>
      </c>
      <c r="C47" s="53">
        <f t="shared" si="8"/>
        <v>0.3799998720419478</v>
      </c>
      <c r="D47" s="53">
        <f t="shared" si="9"/>
        <v>1.3936824409665245</v>
      </c>
      <c r="E47" s="53"/>
      <c r="F47" s="53">
        <f>'[4]prog 2014'!S90</f>
        <v>3256.391</v>
      </c>
      <c r="G47" s="53">
        <f t="shared" si="16"/>
        <v>0.4829291116713629</v>
      </c>
      <c r="H47" s="53">
        <f t="shared" si="11"/>
        <v>1.4044212107539062</v>
      </c>
      <c r="I47" s="53"/>
      <c r="J47" s="89">
        <v>2792.4557626666665</v>
      </c>
      <c r="K47" s="53">
        <f t="shared" si="12"/>
        <v>0.4141266146621187</v>
      </c>
      <c r="L47" s="53">
        <f t="shared" si="13"/>
        <v>1.5903769322054573</v>
      </c>
      <c r="M47" s="53"/>
      <c r="N47" s="53">
        <f t="shared" si="14"/>
        <v>363.222980666666</v>
      </c>
      <c r="O47" s="54">
        <f t="shared" si="15"/>
        <v>0.14952168575941194</v>
      </c>
      <c r="P47" s="86"/>
    </row>
    <row r="48" spans="1:16" ht="31.5" customHeight="1">
      <c r="A48" s="95" t="s">
        <v>48</v>
      </c>
      <c r="B48" s="96">
        <v>708.3918230000002</v>
      </c>
      <c r="C48" s="96">
        <f t="shared" si="8"/>
        <v>0.11081227130235645</v>
      </c>
      <c r="D48" s="73">
        <f t="shared" si="9"/>
        <v>0.4064136020042258</v>
      </c>
      <c r="E48" s="73"/>
      <c r="F48" s="97">
        <f>'[4]prog 2014'!S94</f>
        <v>597.8600000000001</v>
      </c>
      <c r="G48" s="91">
        <f t="shared" si="16"/>
        <v>0.08866379949577341</v>
      </c>
      <c r="H48" s="73">
        <f t="shared" si="11"/>
        <v>0.25784596047014335</v>
      </c>
      <c r="I48" s="73"/>
      <c r="J48" s="84">
        <v>414.1242900000001</v>
      </c>
      <c r="K48" s="73">
        <f t="shared" si="12"/>
        <v>0.06141543674922143</v>
      </c>
      <c r="L48" s="73">
        <f t="shared" si="13"/>
        <v>0.23585466480336204</v>
      </c>
      <c r="M48" s="73"/>
      <c r="N48" s="73">
        <f t="shared" si="14"/>
        <v>-294.26753300000007</v>
      </c>
      <c r="O48" s="93">
        <f t="shared" si="15"/>
        <v>-0.4154022159005074</v>
      </c>
      <c r="P48" s="87"/>
    </row>
    <row r="49" spans="1:16" s="48" customFormat="1" ht="19.5" customHeight="1">
      <c r="A49" s="82" t="s">
        <v>49</v>
      </c>
      <c r="B49" s="98">
        <v>12306.323989666667</v>
      </c>
      <c r="C49" s="73">
        <f t="shared" si="8"/>
        <v>1.9250528710262091</v>
      </c>
      <c r="D49" s="73">
        <f t="shared" si="9"/>
        <v>7.060298125535313</v>
      </c>
      <c r="E49" s="73"/>
      <c r="F49" s="73">
        <f>'[4]prog 2014'!S96</f>
        <v>18627.627</v>
      </c>
      <c r="G49" s="73">
        <f t="shared" si="16"/>
        <v>2.7625132730238766</v>
      </c>
      <c r="H49" s="73">
        <f t="shared" si="11"/>
        <v>8.03375100373762</v>
      </c>
      <c r="I49" s="73"/>
      <c r="J49" s="84">
        <v>10656.854587</v>
      </c>
      <c r="K49" s="73">
        <f t="shared" si="12"/>
        <v>1.5804322389144299</v>
      </c>
      <c r="L49" s="73">
        <f t="shared" si="13"/>
        <v>6.0693587098575055</v>
      </c>
      <c r="M49" s="73"/>
      <c r="N49" s="73">
        <f t="shared" si="14"/>
        <v>-1649.4694026666675</v>
      </c>
      <c r="O49" s="85">
        <f>J49/B49-1</f>
        <v>-0.13403429034142844</v>
      </c>
      <c r="P49" s="87"/>
    </row>
    <row r="50" spans="1:16" ht="19.5" customHeight="1">
      <c r="A50" s="82" t="s">
        <v>33</v>
      </c>
      <c r="B50" s="98">
        <v>0</v>
      </c>
      <c r="C50" s="73">
        <f t="shared" si="8"/>
        <v>0</v>
      </c>
      <c r="D50" s="73">
        <f t="shared" si="9"/>
        <v>0</v>
      </c>
      <c r="E50" s="73"/>
      <c r="F50" s="73" t="e">
        <f>'Sinteza - An 2'!#REF!+'Sinteza - An 2'!#REF!</f>
        <v>#REF!</v>
      </c>
      <c r="G50" s="73" t="e">
        <f t="shared" si="16"/>
        <v>#REF!</v>
      </c>
      <c r="H50" s="73" t="e">
        <f t="shared" si="11"/>
        <v>#REF!</v>
      </c>
      <c r="I50" s="73"/>
      <c r="J50" s="84">
        <v>0</v>
      </c>
      <c r="K50" s="73">
        <f t="shared" si="12"/>
        <v>0</v>
      </c>
      <c r="L50" s="73">
        <f t="shared" si="13"/>
        <v>0</v>
      </c>
      <c r="M50" s="73"/>
      <c r="N50" s="73">
        <f t="shared" si="14"/>
        <v>0</v>
      </c>
      <c r="O50" s="85"/>
      <c r="P50" s="87"/>
    </row>
    <row r="51" spans="1:16" s="48" customFormat="1" ht="32.25" customHeight="1">
      <c r="A51" s="99" t="s">
        <v>50</v>
      </c>
      <c r="B51" s="96">
        <v>-616.3826863333333</v>
      </c>
      <c r="C51" s="73">
        <f t="shared" si="8"/>
        <v>-0.0964194718888569</v>
      </c>
      <c r="D51" s="73">
        <f t="shared" si="9"/>
        <v>-0.3536267636530452</v>
      </c>
      <c r="E51" s="73"/>
      <c r="F51" s="100">
        <f>'[4]prog 2014'!R105</f>
        <v>0</v>
      </c>
      <c r="G51" s="73">
        <f t="shared" si="16"/>
        <v>0</v>
      </c>
      <c r="H51" s="73">
        <f t="shared" si="11"/>
        <v>0</v>
      </c>
      <c r="I51" s="73"/>
      <c r="J51" s="84">
        <v>-658.1733023099999</v>
      </c>
      <c r="K51" s="73">
        <f t="shared" si="12"/>
        <v>-0.09760837940234317</v>
      </c>
      <c r="L51" s="73">
        <f t="shared" si="13"/>
        <v>-0.3748469900155986</v>
      </c>
      <c r="M51" s="73"/>
      <c r="N51" s="73">
        <f t="shared" si="14"/>
        <v>-41.790615976666686</v>
      </c>
      <c r="O51" s="85">
        <f>J51/B51-1</f>
        <v>0.06779978883778504</v>
      </c>
      <c r="P51" s="87"/>
    </row>
    <row r="52" spans="1:16" s="48" customFormat="1" ht="7.5" customHeight="1">
      <c r="A52" s="101"/>
      <c r="B52" s="102"/>
      <c r="C52" s="45">
        <f t="shared" si="8"/>
        <v>0</v>
      </c>
      <c r="D52" s="45">
        <f t="shared" si="9"/>
        <v>0</v>
      </c>
      <c r="E52" s="45"/>
      <c r="F52" s="103"/>
      <c r="G52" s="45"/>
      <c r="H52" s="45"/>
      <c r="I52" s="45"/>
      <c r="J52" s="66">
        <f>'[4]oct 2014'!R85</f>
        <v>0</v>
      </c>
      <c r="K52" s="45">
        <f t="shared" si="12"/>
        <v>0</v>
      </c>
      <c r="L52" s="45">
        <f t="shared" si="13"/>
        <v>0</v>
      </c>
      <c r="M52" s="45"/>
      <c r="N52" s="45">
        <f t="shared" si="14"/>
        <v>0</v>
      </c>
      <c r="O52" s="47"/>
      <c r="P52" s="87"/>
    </row>
    <row r="53" spans="1:19" s="31" customFormat="1" ht="21" customHeight="1" thickBot="1">
      <c r="A53" s="104" t="s">
        <v>51</v>
      </c>
      <c r="B53" s="105">
        <f>B12-B36</f>
        <v>-7565.693865000096</v>
      </c>
      <c r="C53" s="106">
        <f t="shared" si="8"/>
        <v>-1.183485881596581</v>
      </c>
      <c r="D53" s="105">
        <v>0</v>
      </c>
      <c r="E53" s="105"/>
      <c r="F53" s="105">
        <f>'[4]prog 2014'!S106</f>
        <v>-14713.140999999916</v>
      </c>
      <c r="G53" s="107">
        <f>F53/$J$10*100</f>
        <v>-2.1819873943348536</v>
      </c>
      <c r="H53" s="107"/>
      <c r="I53" s="107"/>
      <c r="J53" s="105">
        <f>J12-J36</f>
        <v>1940.5521338099206</v>
      </c>
      <c r="K53" s="106">
        <f>J53/$B$10*100</f>
        <v>0.3035565665021963</v>
      </c>
      <c r="L53" s="108">
        <v>0</v>
      </c>
      <c r="M53" s="107"/>
      <c r="N53" s="105"/>
      <c r="O53" s="109"/>
      <c r="P53" s="109"/>
      <c r="Q53" s="110"/>
      <c r="S53" s="110"/>
    </row>
    <row r="54" spans="1:14" ht="3.75" customHeight="1">
      <c r="A54" s="111"/>
      <c r="B54" s="112"/>
      <c r="C54" s="112"/>
      <c r="D54" s="112"/>
      <c r="E54" s="112"/>
      <c r="F54" s="113"/>
      <c r="G54" s="112"/>
      <c r="H54" s="112"/>
      <c r="I54" s="112"/>
      <c r="J54" s="114"/>
      <c r="K54" s="114"/>
      <c r="L54" s="114"/>
      <c r="M54" s="114"/>
      <c r="N54" s="114"/>
    </row>
    <row r="55" spans="1:15" ht="15" customHeight="1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1:14" ht="19.5" customHeight="1">
      <c r="A56" s="115"/>
      <c r="B56" s="115"/>
      <c r="C56" s="115"/>
      <c r="D56" s="115"/>
      <c r="E56" s="115"/>
      <c r="G56" s="115"/>
      <c r="H56" s="115"/>
      <c r="I56" s="115"/>
      <c r="J56" s="114"/>
      <c r="K56" s="114"/>
      <c r="L56" s="114"/>
      <c r="M56" s="114"/>
      <c r="N56" s="114"/>
    </row>
    <row r="57" spans="1:14" ht="19.5" customHeight="1">
      <c r="A57" s="115"/>
      <c r="B57" s="115"/>
      <c r="C57" s="115"/>
      <c r="D57" s="115"/>
      <c r="E57" s="115"/>
      <c r="G57" s="115"/>
      <c r="H57" s="115"/>
      <c r="I57" s="115"/>
      <c r="J57" s="116"/>
      <c r="L57" s="114"/>
      <c r="M57" s="114"/>
      <c r="N57" s="114"/>
    </row>
    <row r="58" spans="1:14" ht="19.5" customHeight="1">
      <c r="A58" s="115"/>
      <c r="C58" s="117"/>
      <c r="D58" s="118"/>
      <c r="E58" s="118"/>
      <c r="F58" s="118"/>
      <c r="G58" s="118"/>
      <c r="H58" s="118"/>
      <c r="I58" s="118"/>
      <c r="J58" s="118"/>
      <c r="K58" s="119"/>
      <c r="L58" s="114"/>
      <c r="M58" s="114"/>
      <c r="N58" s="114"/>
    </row>
    <row r="59" spans="10:16" ht="19.5" customHeight="1">
      <c r="J59" s="114"/>
      <c r="K59" s="114"/>
      <c r="L59" s="114"/>
      <c r="M59" s="114"/>
      <c r="N59" s="114"/>
      <c r="O59" s="120"/>
      <c r="P59" s="120"/>
    </row>
    <row r="60" spans="10:14" ht="19.5" customHeight="1">
      <c r="J60" s="114"/>
      <c r="L60" s="114"/>
      <c r="M60" s="114"/>
      <c r="N60" s="114"/>
    </row>
    <row r="61" spans="10:14" ht="19.5" customHeight="1">
      <c r="J61" s="114"/>
      <c r="K61" s="114"/>
      <c r="L61" s="114"/>
      <c r="M61" s="114"/>
      <c r="N61" s="114"/>
    </row>
    <row r="62" spans="10:14" ht="19.5" customHeight="1">
      <c r="J62" s="114"/>
      <c r="K62" s="114"/>
      <c r="L62" s="114"/>
      <c r="M62" s="114"/>
      <c r="N62" s="114"/>
    </row>
    <row r="63" spans="10:14" ht="19.5" customHeight="1">
      <c r="J63" s="114"/>
      <c r="K63" s="114"/>
      <c r="L63" s="114"/>
      <c r="M63" s="114"/>
      <c r="N63" s="114"/>
    </row>
    <row r="64" spans="10:14" ht="19.5" customHeight="1">
      <c r="J64" s="114"/>
      <c r="K64" s="114"/>
      <c r="L64" s="114"/>
      <c r="M64" s="114"/>
      <c r="N64" s="114"/>
    </row>
    <row r="65" spans="10:14" ht="19.5" customHeight="1">
      <c r="J65" s="114"/>
      <c r="K65" s="114"/>
      <c r="L65" s="114"/>
      <c r="M65" s="114"/>
      <c r="N65" s="114"/>
    </row>
    <row r="66" spans="10:14" ht="19.5" customHeight="1">
      <c r="J66" s="114"/>
      <c r="K66" s="114"/>
      <c r="L66" s="114"/>
      <c r="M66" s="114"/>
      <c r="N66" s="114"/>
    </row>
    <row r="67" spans="10:14" ht="19.5" customHeight="1">
      <c r="J67" s="114"/>
      <c r="K67" s="114"/>
      <c r="L67" s="114"/>
      <c r="M67" s="114"/>
      <c r="N67" s="114"/>
    </row>
    <row r="68" spans="10:14" ht="19.5" customHeight="1">
      <c r="J68" s="114"/>
      <c r="K68" s="114"/>
      <c r="L68" s="114"/>
      <c r="M68" s="114"/>
      <c r="N68" s="114"/>
    </row>
    <row r="69" spans="10:14" ht="19.5" customHeight="1">
      <c r="J69" s="114"/>
      <c r="K69" s="114"/>
      <c r="L69" s="114"/>
      <c r="M69" s="114"/>
      <c r="N69" s="114"/>
    </row>
    <row r="70" spans="10:14" ht="19.5" customHeight="1">
      <c r="J70" s="114"/>
      <c r="K70" s="114"/>
      <c r="L70" s="114"/>
      <c r="M70" s="114"/>
      <c r="N70" s="114"/>
    </row>
    <row r="71" spans="10:14" ht="19.5" customHeight="1">
      <c r="J71" s="114"/>
      <c r="K71" s="114"/>
      <c r="L71" s="114"/>
      <c r="M71" s="114"/>
      <c r="N71" s="114"/>
    </row>
    <row r="72" spans="10:14" ht="19.5" customHeight="1">
      <c r="J72" s="114"/>
      <c r="K72" s="114"/>
      <c r="L72" s="114"/>
      <c r="M72" s="114"/>
      <c r="N72" s="114"/>
    </row>
    <row r="73" spans="10:14" ht="19.5" customHeight="1">
      <c r="J73" s="114"/>
      <c r="K73" s="114"/>
      <c r="L73" s="114"/>
      <c r="M73" s="114"/>
      <c r="N73" s="114"/>
    </row>
    <row r="74" spans="10:14" ht="19.5" customHeight="1">
      <c r="J74" s="114"/>
      <c r="K74" s="114"/>
      <c r="L74" s="114"/>
      <c r="M74" s="114"/>
      <c r="N74" s="114"/>
    </row>
    <row r="75" spans="10:14" ht="19.5" customHeight="1">
      <c r="J75" s="114"/>
      <c r="K75" s="114"/>
      <c r="L75" s="114"/>
      <c r="M75" s="114"/>
      <c r="N75" s="114"/>
    </row>
    <row r="76" spans="10:14" ht="19.5" customHeight="1">
      <c r="J76" s="114"/>
      <c r="K76" s="114"/>
      <c r="L76" s="114"/>
      <c r="M76" s="114"/>
      <c r="N76" s="114"/>
    </row>
    <row r="77" spans="10:14" ht="19.5" customHeight="1">
      <c r="J77" s="114"/>
      <c r="K77" s="114"/>
      <c r="L77" s="114"/>
      <c r="M77" s="114"/>
      <c r="N77" s="114"/>
    </row>
    <row r="78" spans="10:14" ht="19.5" customHeight="1">
      <c r="J78" s="114"/>
      <c r="K78" s="114"/>
      <c r="L78" s="114"/>
      <c r="M78" s="114"/>
      <c r="N78" s="114"/>
    </row>
    <row r="79" spans="10:14" ht="19.5" customHeight="1">
      <c r="J79" s="114"/>
      <c r="K79" s="114"/>
      <c r="L79" s="114"/>
      <c r="M79" s="114"/>
      <c r="N79" s="114"/>
    </row>
    <row r="80" spans="10:14" ht="19.5" customHeight="1">
      <c r="J80" s="114"/>
      <c r="K80" s="114"/>
      <c r="L80" s="114"/>
      <c r="M80" s="114"/>
      <c r="N80" s="114"/>
    </row>
    <row r="81" spans="10:14" ht="19.5" customHeight="1">
      <c r="J81" s="114"/>
      <c r="K81" s="114"/>
      <c r="L81" s="114"/>
      <c r="M81" s="114"/>
      <c r="N81" s="114"/>
    </row>
    <row r="82" spans="10:14" ht="19.5" customHeight="1">
      <c r="J82" s="114"/>
      <c r="K82" s="114"/>
      <c r="L82" s="114"/>
      <c r="M82" s="114"/>
      <c r="N82" s="114"/>
    </row>
    <row r="83" spans="10:14" ht="19.5" customHeight="1">
      <c r="J83" s="114"/>
      <c r="K83" s="114"/>
      <c r="L83" s="114"/>
      <c r="M83" s="114"/>
      <c r="N83" s="114"/>
    </row>
    <row r="84" spans="10:14" ht="19.5" customHeight="1">
      <c r="J84" s="114"/>
      <c r="K84" s="114"/>
      <c r="L84" s="114"/>
      <c r="M84" s="114"/>
      <c r="N84" s="114"/>
    </row>
    <row r="85" spans="10:14" ht="19.5" customHeight="1">
      <c r="J85" s="114"/>
      <c r="K85" s="114"/>
      <c r="L85" s="114"/>
      <c r="M85" s="114"/>
      <c r="N85" s="114"/>
    </row>
    <row r="86" spans="10:14" ht="19.5" customHeight="1">
      <c r="J86" s="114"/>
      <c r="K86" s="114"/>
      <c r="L86" s="114"/>
      <c r="M86" s="114"/>
      <c r="N86" s="114"/>
    </row>
    <row r="87" spans="10:14" ht="19.5" customHeight="1">
      <c r="J87" s="114"/>
      <c r="K87" s="114"/>
      <c r="L87" s="114"/>
      <c r="M87" s="114"/>
      <c r="N87" s="114"/>
    </row>
    <row r="88" spans="10:14" ht="19.5" customHeight="1">
      <c r="J88" s="114"/>
      <c r="K88" s="114"/>
      <c r="L88" s="114"/>
      <c r="M88" s="114"/>
      <c r="N88" s="114"/>
    </row>
    <row r="89" spans="10:14" ht="19.5" customHeight="1">
      <c r="J89" s="114"/>
      <c r="K89" s="114"/>
      <c r="L89" s="114"/>
      <c r="M89" s="114"/>
      <c r="N89" s="114"/>
    </row>
    <row r="90" spans="10:14" ht="19.5" customHeight="1">
      <c r="J90" s="114"/>
      <c r="K90" s="114"/>
      <c r="L90" s="114"/>
      <c r="M90" s="114"/>
      <c r="N90" s="114"/>
    </row>
    <row r="91" spans="10:14" ht="19.5" customHeight="1">
      <c r="J91" s="114"/>
      <c r="K91" s="114"/>
      <c r="L91" s="114"/>
      <c r="M91" s="114"/>
      <c r="N91" s="114"/>
    </row>
    <row r="92" spans="10:14" ht="19.5" customHeight="1">
      <c r="J92" s="114"/>
      <c r="K92" s="114"/>
      <c r="L92" s="114"/>
      <c r="M92" s="114"/>
      <c r="N92" s="114"/>
    </row>
    <row r="93" spans="10:14" ht="19.5" customHeight="1">
      <c r="J93" s="114"/>
      <c r="K93" s="114"/>
      <c r="L93" s="114"/>
      <c r="M93" s="114"/>
      <c r="N93" s="114"/>
    </row>
    <row r="94" spans="10:14" ht="19.5" customHeight="1">
      <c r="J94" s="114"/>
      <c r="K94" s="114"/>
      <c r="L94" s="114"/>
      <c r="M94" s="114"/>
      <c r="N94" s="114"/>
    </row>
    <row r="95" spans="10:14" ht="19.5" customHeight="1">
      <c r="J95" s="114"/>
      <c r="K95" s="114"/>
      <c r="L95" s="114"/>
      <c r="M95" s="114"/>
      <c r="N95" s="114"/>
    </row>
    <row r="96" spans="10:14" ht="19.5" customHeight="1">
      <c r="J96" s="114"/>
      <c r="K96" s="114"/>
      <c r="L96" s="114"/>
      <c r="M96" s="114"/>
      <c r="N96" s="114"/>
    </row>
    <row r="97" spans="10:14" ht="19.5" customHeight="1">
      <c r="J97" s="114"/>
      <c r="K97" s="114"/>
      <c r="L97" s="114"/>
      <c r="M97" s="114"/>
      <c r="N97" s="114"/>
    </row>
    <row r="98" spans="10:14" ht="19.5" customHeight="1">
      <c r="J98" s="114"/>
      <c r="K98" s="114"/>
      <c r="L98" s="114"/>
      <c r="M98" s="114"/>
      <c r="N98" s="114"/>
    </row>
    <row r="99" spans="10:14" ht="19.5" customHeight="1">
      <c r="J99" s="114"/>
      <c r="K99" s="114"/>
      <c r="L99" s="114"/>
      <c r="M99" s="114"/>
      <c r="N99" s="114"/>
    </row>
    <row r="100" spans="10:14" ht="19.5" customHeight="1">
      <c r="J100" s="114"/>
      <c r="K100" s="114"/>
      <c r="L100" s="114"/>
      <c r="M100" s="114"/>
      <c r="N100" s="114"/>
    </row>
    <row r="101" spans="10:14" ht="19.5" customHeight="1">
      <c r="J101" s="114"/>
      <c r="K101" s="114"/>
      <c r="L101" s="114"/>
      <c r="M101" s="114"/>
      <c r="N101" s="114"/>
    </row>
    <row r="102" spans="10:14" ht="19.5" customHeight="1">
      <c r="J102" s="114"/>
      <c r="K102" s="114"/>
      <c r="L102" s="114"/>
      <c r="M102" s="114"/>
      <c r="N102" s="114"/>
    </row>
    <row r="103" spans="10:14" ht="19.5" customHeight="1">
      <c r="J103" s="114"/>
      <c r="K103" s="114"/>
      <c r="L103" s="114"/>
      <c r="M103" s="114"/>
      <c r="N103" s="114"/>
    </row>
    <row r="104" spans="10:14" ht="19.5" customHeight="1">
      <c r="J104" s="114"/>
      <c r="K104" s="114"/>
      <c r="L104" s="114"/>
      <c r="M104" s="114"/>
      <c r="N104" s="114"/>
    </row>
    <row r="105" spans="10:14" ht="19.5" customHeight="1">
      <c r="J105" s="114"/>
      <c r="K105" s="114"/>
      <c r="L105" s="114"/>
      <c r="M105" s="114"/>
      <c r="N105" s="114"/>
    </row>
    <row r="106" spans="10:14" ht="19.5" customHeight="1">
      <c r="J106" s="114"/>
      <c r="K106" s="114"/>
      <c r="L106" s="114"/>
      <c r="M106" s="114"/>
      <c r="N106" s="114"/>
    </row>
    <row r="107" spans="10:14" ht="19.5" customHeight="1">
      <c r="J107" s="114"/>
      <c r="K107" s="114"/>
      <c r="L107" s="114"/>
      <c r="M107" s="114"/>
      <c r="N107" s="114"/>
    </row>
    <row r="108" spans="10:14" ht="19.5" customHeight="1">
      <c r="J108" s="114"/>
      <c r="K108" s="114"/>
      <c r="L108" s="114"/>
      <c r="M108" s="114"/>
      <c r="N108" s="114"/>
    </row>
    <row r="109" spans="10:14" ht="19.5" customHeight="1">
      <c r="J109" s="114"/>
      <c r="K109" s="114"/>
      <c r="L109" s="114"/>
      <c r="M109" s="114"/>
      <c r="N109" s="114"/>
    </row>
    <row r="110" spans="10:14" ht="19.5" customHeight="1">
      <c r="J110" s="114"/>
      <c r="K110" s="114"/>
      <c r="L110" s="114"/>
      <c r="M110" s="114"/>
      <c r="N110" s="114"/>
    </row>
    <row r="111" spans="10:14" ht="19.5" customHeight="1">
      <c r="J111" s="114"/>
      <c r="K111" s="114"/>
      <c r="L111" s="114"/>
      <c r="M111" s="114"/>
      <c r="N111" s="114"/>
    </row>
    <row r="112" spans="10:14" ht="19.5" customHeight="1">
      <c r="J112" s="114"/>
      <c r="K112" s="114"/>
      <c r="L112" s="114"/>
      <c r="M112" s="114"/>
      <c r="N112" s="114"/>
    </row>
    <row r="113" spans="10:14" ht="19.5" customHeight="1">
      <c r="J113" s="114"/>
      <c r="K113" s="114"/>
      <c r="L113" s="114"/>
      <c r="M113" s="114"/>
      <c r="N113" s="114"/>
    </row>
    <row r="114" spans="10:14" ht="19.5" customHeight="1">
      <c r="J114" s="114"/>
      <c r="K114" s="114"/>
      <c r="L114" s="114"/>
      <c r="M114" s="114"/>
      <c r="N114" s="114"/>
    </row>
    <row r="115" spans="10:14" ht="19.5" customHeight="1">
      <c r="J115" s="114"/>
      <c r="K115" s="114"/>
      <c r="L115" s="114"/>
      <c r="M115" s="114"/>
      <c r="N115" s="114"/>
    </row>
    <row r="116" spans="10:14" ht="19.5" customHeight="1">
      <c r="J116" s="114"/>
      <c r="K116" s="114"/>
      <c r="L116" s="114"/>
      <c r="M116" s="114"/>
      <c r="N116" s="114"/>
    </row>
    <row r="117" spans="10:14" ht="19.5" customHeight="1">
      <c r="J117" s="114"/>
      <c r="K117" s="114"/>
      <c r="L117" s="114"/>
      <c r="M117" s="114"/>
      <c r="N117" s="114"/>
    </row>
    <row r="118" spans="10:14" ht="19.5" customHeight="1">
      <c r="J118" s="114"/>
      <c r="K118" s="114"/>
      <c r="L118" s="114"/>
      <c r="M118" s="114"/>
      <c r="N118" s="114"/>
    </row>
    <row r="119" spans="10:14" ht="19.5" customHeight="1">
      <c r="J119" s="114"/>
      <c r="K119" s="114"/>
      <c r="L119" s="114"/>
      <c r="M119" s="114"/>
      <c r="N119" s="114"/>
    </row>
    <row r="120" spans="10:14" ht="19.5" customHeight="1">
      <c r="J120" s="114"/>
      <c r="K120" s="114"/>
      <c r="L120" s="114"/>
      <c r="M120" s="114"/>
      <c r="N120" s="114"/>
    </row>
    <row r="121" spans="10:14" ht="19.5" customHeight="1">
      <c r="J121" s="114"/>
      <c r="K121" s="114"/>
      <c r="L121" s="114"/>
      <c r="M121" s="114"/>
      <c r="N121" s="114"/>
    </row>
    <row r="122" spans="10:14" ht="19.5" customHeight="1">
      <c r="J122" s="114"/>
      <c r="K122" s="114"/>
      <c r="L122" s="114"/>
      <c r="M122" s="114"/>
      <c r="N122" s="114"/>
    </row>
    <row r="123" spans="10:14" ht="19.5" customHeight="1">
      <c r="J123" s="114"/>
      <c r="K123" s="114"/>
      <c r="L123" s="114"/>
      <c r="M123" s="114"/>
      <c r="N123" s="114"/>
    </row>
    <row r="124" spans="10:14" ht="19.5" customHeight="1">
      <c r="J124" s="114"/>
      <c r="K124" s="114"/>
      <c r="L124" s="114"/>
      <c r="M124" s="114"/>
      <c r="N124" s="114"/>
    </row>
    <row r="125" spans="10:14" ht="19.5" customHeight="1">
      <c r="J125" s="114"/>
      <c r="K125" s="114"/>
      <c r="L125" s="114"/>
      <c r="M125" s="114"/>
      <c r="N125" s="114"/>
    </row>
    <row r="126" spans="10:14" ht="19.5" customHeight="1">
      <c r="J126" s="114"/>
      <c r="K126" s="114"/>
      <c r="L126" s="114"/>
      <c r="M126" s="114"/>
      <c r="N126" s="114"/>
    </row>
    <row r="127" spans="10:14" ht="19.5" customHeight="1">
      <c r="J127" s="114"/>
      <c r="K127" s="114"/>
      <c r="L127" s="114"/>
      <c r="M127" s="114"/>
      <c r="N127" s="114"/>
    </row>
    <row r="128" spans="10:14" ht="19.5" customHeight="1">
      <c r="J128" s="114"/>
      <c r="K128" s="114"/>
      <c r="L128" s="114"/>
      <c r="M128" s="114"/>
      <c r="N128" s="114"/>
    </row>
    <row r="129" spans="10:14" ht="19.5" customHeight="1">
      <c r="J129" s="114"/>
      <c r="K129" s="114"/>
      <c r="L129" s="114"/>
      <c r="M129" s="114"/>
      <c r="N129" s="114"/>
    </row>
    <row r="130" spans="10:14" ht="19.5" customHeight="1">
      <c r="J130" s="114"/>
      <c r="K130" s="114"/>
      <c r="L130" s="114"/>
      <c r="M130" s="114"/>
      <c r="N130" s="114"/>
    </row>
    <row r="131" spans="10:14" ht="19.5" customHeight="1">
      <c r="J131" s="114"/>
      <c r="K131" s="114"/>
      <c r="L131" s="114"/>
      <c r="M131" s="114"/>
      <c r="N131" s="114"/>
    </row>
    <row r="132" spans="10:14" ht="19.5" customHeight="1">
      <c r="J132" s="114"/>
      <c r="K132" s="114"/>
      <c r="L132" s="114"/>
      <c r="M132" s="114"/>
      <c r="N132" s="114"/>
    </row>
    <row r="133" spans="10:14" ht="19.5" customHeight="1">
      <c r="J133" s="114"/>
      <c r="K133" s="114"/>
      <c r="L133" s="114"/>
      <c r="M133" s="114"/>
      <c r="N133" s="114"/>
    </row>
    <row r="134" spans="10:14" ht="19.5" customHeight="1">
      <c r="J134" s="114"/>
      <c r="K134" s="114"/>
      <c r="L134" s="114"/>
      <c r="M134" s="114"/>
      <c r="N134" s="114"/>
    </row>
    <row r="135" spans="10:14" ht="19.5" customHeight="1">
      <c r="J135" s="114"/>
      <c r="K135" s="114"/>
      <c r="L135" s="114"/>
      <c r="M135" s="114"/>
      <c r="N135" s="114"/>
    </row>
    <row r="136" spans="10:14" ht="19.5" customHeight="1">
      <c r="J136" s="114"/>
      <c r="K136" s="114"/>
      <c r="L136" s="114"/>
      <c r="M136" s="114"/>
      <c r="N136" s="114"/>
    </row>
    <row r="137" spans="10:14" ht="19.5" customHeight="1">
      <c r="J137" s="114"/>
      <c r="K137" s="114"/>
      <c r="L137" s="114"/>
      <c r="M137" s="114"/>
      <c r="N137" s="114"/>
    </row>
    <row r="138" spans="10:14" ht="19.5" customHeight="1">
      <c r="J138" s="114"/>
      <c r="K138" s="114"/>
      <c r="L138" s="114"/>
      <c r="M138" s="114"/>
      <c r="N138" s="114"/>
    </row>
    <row r="139" spans="10:14" ht="19.5" customHeight="1">
      <c r="J139" s="114"/>
      <c r="K139" s="114"/>
      <c r="L139" s="114"/>
      <c r="M139" s="114"/>
      <c r="N139" s="114"/>
    </row>
    <row r="140" spans="10:14" ht="19.5" customHeight="1">
      <c r="J140" s="114"/>
      <c r="K140" s="114"/>
      <c r="L140" s="114"/>
      <c r="M140" s="114"/>
      <c r="N140" s="114"/>
    </row>
    <row r="141" spans="10:14" ht="19.5" customHeight="1">
      <c r="J141" s="114"/>
      <c r="K141" s="114"/>
      <c r="L141" s="114"/>
      <c r="M141" s="114"/>
      <c r="N141" s="114"/>
    </row>
    <row r="142" spans="10:14" ht="19.5" customHeight="1">
      <c r="J142" s="114"/>
      <c r="K142" s="114"/>
      <c r="L142" s="114"/>
      <c r="M142" s="114"/>
      <c r="N142" s="114"/>
    </row>
    <row r="143" spans="10:14" ht="19.5" customHeight="1">
      <c r="J143" s="114"/>
      <c r="K143" s="114"/>
      <c r="L143" s="114"/>
      <c r="M143" s="114"/>
      <c r="N143" s="114"/>
    </row>
    <row r="144" spans="10:14" ht="19.5" customHeight="1">
      <c r="J144" s="114"/>
      <c r="K144" s="114"/>
      <c r="L144" s="114"/>
      <c r="M144" s="114"/>
      <c r="N144" s="114"/>
    </row>
    <row r="145" spans="10:14" ht="19.5" customHeight="1">
      <c r="J145" s="114"/>
      <c r="K145" s="114"/>
      <c r="L145" s="114"/>
      <c r="M145" s="114"/>
      <c r="N145" s="114"/>
    </row>
    <row r="146" spans="10:14" ht="19.5" customHeight="1">
      <c r="J146" s="114"/>
      <c r="K146" s="114"/>
      <c r="L146" s="114"/>
      <c r="M146" s="114"/>
      <c r="N146" s="114"/>
    </row>
    <row r="147" spans="10:14" ht="19.5" customHeight="1">
      <c r="J147" s="114"/>
      <c r="K147" s="114"/>
      <c r="L147" s="114"/>
      <c r="M147" s="114"/>
      <c r="N147" s="114"/>
    </row>
    <row r="148" spans="10:14" ht="19.5" customHeight="1">
      <c r="J148" s="114"/>
      <c r="K148" s="114"/>
      <c r="L148" s="114"/>
      <c r="M148" s="114"/>
      <c r="N148" s="114"/>
    </row>
    <row r="149" spans="10:14" ht="19.5" customHeight="1">
      <c r="J149" s="114"/>
      <c r="K149" s="114"/>
      <c r="L149" s="114"/>
      <c r="M149" s="114"/>
      <c r="N149" s="114"/>
    </row>
    <row r="150" spans="10:14" ht="19.5" customHeight="1">
      <c r="J150" s="114"/>
      <c r="K150" s="114"/>
      <c r="L150" s="114"/>
      <c r="M150" s="114"/>
      <c r="N150" s="114"/>
    </row>
    <row r="151" spans="10:14" ht="19.5" customHeight="1">
      <c r="J151" s="114"/>
      <c r="K151" s="114"/>
      <c r="L151" s="114"/>
      <c r="M151" s="114"/>
      <c r="N151" s="114"/>
    </row>
    <row r="152" spans="10:14" ht="19.5" customHeight="1">
      <c r="J152" s="114"/>
      <c r="K152" s="114"/>
      <c r="L152" s="114"/>
      <c r="M152" s="114"/>
      <c r="N152" s="114"/>
    </row>
    <row r="153" spans="10:14" ht="19.5" customHeight="1">
      <c r="J153" s="114"/>
      <c r="K153" s="114"/>
      <c r="L153" s="114"/>
      <c r="M153" s="114"/>
      <c r="N153" s="114"/>
    </row>
    <row r="154" spans="10:14" ht="19.5" customHeight="1">
      <c r="J154" s="114"/>
      <c r="K154" s="114"/>
      <c r="L154" s="114"/>
      <c r="M154" s="114"/>
      <c r="N154" s="114"/>
    </row>
    <row r="155" spans="10:14" ht="19.5" customHeight="1">
      <c r="J155" s="114"/>
      <c r="K155" s="114"/>
      <c r="L155" s="114"/>
      <c r="M155" s="114"/>
      <c r="N155" s="114"/>
    </row>
    <row r="156" spans="10:14" ht="19.5" customHeight="1">
      <c r="J156" s="114"/>
      <c r="K156" s="114"/>
      <c r="L156" s="114"/>
      <c r="M156" s="114"/>
      <c r="N156" s="114"/>
    </row>
    <row r="157" spans="10:14" ht="19.5" customHeight="1">
      <c r="J157" s="114"/>
      <c r="K157" s="114"/>
      <c r="L157" s="114"/>
      <c r="M157" s="114"/>
      <c r="N157" s="114"/>
    </row>
    <row r="158" spans="10:14" ht="19.5" customHeight="1">
      <c r="J158" s="114"/>
      <c r="K158" s="114"/>
      <c r="L158" s="114"/>
      <c r="M158" s="114"/>
      <c r="N158" s="114"/>
    </row>
    <row r="159" spans="10:14" ht="19.5" customHeight="1">
      <c r="J159" s="114"/>
      <c r="K159" s="114"/>
      <c r="L159" s="114"/>
      <c r="M159" s="114"/>
      <c r="N159" s="114"/>
    </row>
    <row r="160" spans="10:14" ht="19.5" customHeight="1">
      <c r="J160" s="114"/>
      <c r="K160" s="114"/>
      <c r="L160" s="114"/>
      <c r="M160" s="114"/>
      <c r="N160" s="114"/>
    </row>
    <row r="161" spans="10:14" ht="19.5" customHeight="1">
      <c r="J161" s="114"/>
      <c r="K161" s="114"/>
      <c r="L161" s="114"/>
      <c r="M161" s="114"/>
      <c r="N161" s="114"/>
    </row>
    <row r="162" spans="10:14" ht="19.5" customHeight="1">
      <c r="J162" s="114"/>
      <c r="K162" s="114"/>
      <c r="L162" s="114"/>
      <c r="M162" s="114"/>
      <c r="N162" s="114"/>
    </row>
    <row r="163" spans="10:14" ht="19.5" customHeight="1">
      <c r="J163" s="114"/>
      <c r="K163" s="114"/>
      <c r="L163" s="114"/>
      <c r="M163" s="114"/>
      <c r="N163" s="114"/>
    </row>
    <row r="164" spans="10:14" ht="19.5" customHeight="1">
      <c r="J164" s="114"/>
      <c r="K164" s="114"/>
      <c r="L164" s="114"/>
      <c r="M164" s="114"/>
      <c r="N164" s="114"/>
    </row>
    <row r="165" spans="10:14" ht="19.5" customHeight="1">
      <c r="J165" s="114"/>
      <c r="K165" s="114"/>
      <c r="L165" s="114"/>
      <c r="M165" s="114"/>
      <c r="N165" s="114"/>
    </row>
    <row r="166" spans="10:14" ht="19.5" customHeight="1">
      <c r="J166" s="114"/>
      <c r="K166" s="114"/>
      <c r="L166" s="114"/>
      <c r="M166" s="114"/>
      <c r="N166" s="114"/>
    </row>
    <row r="167" spans="10:14" ht="19.5" customHeight="1">
      <c r="J167" s="114"/>
      <c r="K167" s="114"/>
      <c r="L167" s="114"/>
      <c r="M167" s="114"/>
      <c r="N167" s="114"/>
    </row>
    <row r="168" spans="10:14" ht="19.5" customHeight="1">
      <c r="J168" s="114"/>
      <c r="K168" s="114"/>
      <c r="L168" s="114"/>
      <c r="M168" s="114"/>
      <c r="N168" s="114"/>
    </row>
    <row r="169" spans="10:14" ht="19.5" customHeight="1">
      <c r="J169" s="114"/>
      <c r="K169" s="114"/>
      <c r="L169" s="114"/>
      <c r="M169" s="114"/>
      <c r="N169" s="114"/>
    </row>
    <row r="170" spans="10:14" ht="19.5" customHeight="1">
      <c r="J170" s="114"/>
      <c r="K170" s="114"/>
      <c r="L170" s="114"/>
      <c r="M170" s="114"/>
      <c r="N170" s="114"/>
    </row>
    <row r="171" spans="10:14" ht="19.5" customHeight="1">
      <c r="J171" s="114"/>
      <c r="K171" s="114"/>
      <c r="L171" s="114"/>
      <c r="M171" s="114"/>
      <c r="N171" s="114"/>
    </row>
    <row r="172" spans="10:14" ht="19.5" customHeight="1">
      <c r="J172" s="114"/>
      <c r="K172" s="114"/>
      <c r="L172" s="114"/>
      <c r="M172" s="114"/>
      <c r="N172" s="114"/>
    </row>
    <row r="173" spans="10:14" ht="19.5" customHeight="1">
      <c r="J173" s="114"/>
      <c r="K173" s="114"/>
      <c r="L173" s="114"/>
      <c r="M173" s="114"/>
      <c r="N173" s="114"/>
    </row>
    <row r="174" spans="10:14" ht="19.5" customHeight="1">
      <c r="J174" s="114"/>
      <c r="K174" s="114"/>
      <c r="L174" s="114"/>
      <c r="M174" s="114"/>
      <c r="N174" s="114"/>
    </row>
    <row r="175" spans="10:14" ht="19.5" customHeight="1">
      <c r="J175" s="114"/>
      <c r="K175" s="114"/>
      <c r="L175" s="114"/>
      <c r="M175" s="114"/>
      <c r="N175" s="114"/>
    </row>
    <row r="176" spans="10:14" ht="19.5" customHeight="1">
      <c r="J176" s="114"/>
      <c r="K176" s="114"/>
      <c r="L176" s="114"/>
      <c r="M176" s="114"/>
      <c r="N176" s="114"/>
    </row>
    <row r="177" spans="10:14" ht="19.5" customHeight="1">
      <c r="J177" s="114"/>
      <c r="K177" s="114"/>
      <c r="L177" s="114"/>
      <c r="M177" s="114"/>
      <c r="N177" s="114"/>
    </row>
    <row r="178" spans="10:14" ht="19.5" customHeight="1">
      <c r="J178" s="114"/>
      <c r="K178" s="114"/>
      <c r="L178" s="114"/>
      <c r="M178" s="114"/>
      <c r="N178" s="114"/>
    </row>
    <row r="179" spans="10:14" ht="19.5" customHeight="1">
      <c r="J179" s="114"/>
      <c r="K179" s="114"/>
      <c r="L179" s="114"/>
      <c r="M179" s="114"/>
      <c r="N179" s="114"/>
    </row>
    <row r="180" spans="10:14" ht="19.5" customHeight="1">
      <c r="J180" s="114"/>
      <c r="K180" s="114"/>
      <c r="L180" s="114"/>
      <c r="M180" s="114"/>
      <c r="N180" s="114"/>
    </row>
  </sheetData>
  <sheetProtection/>
  <mergeCells count="6">
    <mergeCell ref="A55:O55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7" r:id="rId3"/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Costache Dumitru</cp:lastModifiedBy>
  <dcterms:created xsi:type="dcterms:W3CDTF">2014-11-25T14:08:40Z</dcterms:created>
  <dcterms:modified xsi:type="dcterms:W3CDTF">2014-11-25T16:17:48Z</dcterms:modified>
  <cp:category/>
  <cp:version/>
  <cp:contentType/>
  <cp:contentStatus/>
</cp:coreProperties>
</file>