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ian  2014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'[12]LINK'!$A$1:$A$42</definedName>
    <definedName name="a_11">WEO '[12]LINK'!$A$1:$A$42</definedName>
    <definedName name="a_14">#REF!</definedName>
    <definedName name="a_15">WEO '[12]LINK'!$A$1:$A$42</definedName>
    <definedName name="a_17">WEO '[12]LINK'!$A$1:$A$42</definedName>
    <definedName name="a_2">#REF!</definedName>
    <definedName name="a_20">WEO '[12]LINK'!$A$1:$A$42</definedName>
    <definedName name="a_22">WEO '[12]LINK'!$A$1:$A$42</definedName>
    <definedName name="a_24">WEO '[12]LINK'!$A$1:$A$42</definedName>
    <definedName name="a_25">#REF!</definedName>
    <definedName name="a_28">WEO '[12]LINK'!$A$1:$A$42</definedName>
    <definedName name="a_37">WEO '[12]LINK'!$A$1:$A$42</definedName>
    <definedName name="a_38">WEO '[12]LINK'!$A$1:$A$42</definedName>
    <definedName name="a_46">WEO '[12]LINK'!$A$1:$A$42</definedName>
    <definedName name="a_47">WEO '[12]LINK'!$A$1:$A$42</definedName>
    <definedName name="a_49">WEO '[12]LINK'!$A$1:$A$42</definedName>
    <definedName name="a_54">WEO '[12]LINK'!$A$1:$A$42</definedName>
    <definedName name="a_55">WEO '[12]LINK'!$A$1:$A$42</definedName>
    <definedName name="a_56">WEO '[12]LINK'!$A$1:$A$42</definedName>
    <definedName name="a_57">WEO '[12]LINK'!$A$1:$A$42</definedName>
    <definedName name="a_61">WEO '[12]LINK'!$A$1:$A$42</definedName>
    <definedName name="a_64">WEO '[12]LINK'!$A$1:$A$42</definedName>
    <definedName name="a_65">WEO '[12]LINK'!$A$1:$A$42</definedName>
    <definedName name="a_66">WEO '[12]LINK'!$A$1:$A$42</definedName>
    <definedName name="a47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'[12]LINK'!$A$1:$A$42</definedName>
    <definedName name="CHART2_11">#REF!</definedName>
    <definedName name="chart2_15">WEO '[12]LINK'!$A$1:$A$42</definedName>
    <definedName name="chart2_17">WEO '[12]LINK'!$A$1:$A$42</definedName>
    <definedName name="chart2_20">WEO '[12]LINK'!$A$1:$A$42</definedName>
    <definedName name="chart2_22">WEO '[12]LINK'!$A$1:$A$42</definedName>
    <definedName name="chart2_24">WEO '[12]LINK'!$A$1:$A$42</definedName>
    <definedName name="chart2_28">WEO '[12]LINK'!$A$1:$A$42</definedName>
    <definedName name="chart2_37">WEO '[12]LINK'!$A$1:$A$42</definedName>
    <definedName name="chart2_38">WEO '[12]LINK'!$A$1:$A$42</definedName>
    <definedName name="chart2_46">WEO '[12]LINK'!$A$1:$A$42</definedName>
    <definedName name="chart2_47">WEO '[12]LINK'!$A$1:$A$42</definedName>
    <definedName name="chart2_49">WEO '[12]LINK'!$A$1:$A$42</definedName>
    <definedName name="chart2_54">WEO '[12]LINK'!$A$1:$A$42</definedName>
    <definedName name="chart2_55">WEO '[12]LINK'!$A$1:$A$42</definedName>
    <definedName name="chart2_56">WEO '[12]LINK'!$A$1:$A$42</definedName>
    <definedName name="chart2_57">WEO '[12]LINK'!$A$1:$A$42</definedName>
    <definedName name="chart2_61">WEO '[12]LINK'!$A$1:$A$42</definedName>
    <definedName name="chart2_64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_xlnm.Print_Titles" localSheetId="0">'ian  2014 '!$9:$17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>mflowsa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>WEO '[12]LINK'!$A$1:$A$42</definedName>
    <definedName name="xxWRS_1_15">WEO '[12]LINK'!$A$1:$A$42</definedName>
    <definedName name="xxWRS_1_17">WEO '[12]LINK'!$A$1:$A$42</definedName>
    <definedName name="xxWRS_1_2">#REF!</definedName>
    <definedName name="xxWRS_1_20">WEO '[12]LINK'!$A$1:$A$42</definedName>
    <definedName name="xxWRS_1_22">WEO '[12]LINK'!$A$1:$A$42</definedName>
    <definedName name="xxWRS_1_24">WEO '[12]LINK'!$A$1:$A$42</definedName>
    <definedName name="xxWRS_1_28">WEO '[12]LINK'!$A$1:$A$42</definedName>
    <definedName name="xxWRS_1_37">WEO '[12]LINK'!$A$1:$A$42</definedName>
    <definedName name="xxWRS_1_38">WEO '[12]LINK'!$A$1:$A$42</definedName>
    <definedName name="xxWRS_1_46">WEO '[12]LINK'!$A$1:$A$42</definedName>
    <definedName name="xxWRS_1_47">WEO '[12]LINK'!$A$1:$A$42</definedName>
    <definedName name="xxWRS_1_49">WEO '[12]LINK'!$A$1:$A$42</definedName>
    <definedName name="xxWRS_1_54">WEO '[12]LINK'!$A$1:$A$42</definedName>
    <definedName name="xxWRS_1_55">WEO '[12]LINK'!$A$1:$A$42</definedName>
    <definedName name="xxWRS_1_56">WEO '[12]LINK'!$A$1:$A$42</definedName>
    <definedName name="xxWRS_1_57">WEO '[12]LINK'!$A$1:$A$42</definedName>
    <definedName name="xxWRS_1_61">WEO '[12]LINK'!$A$1:$A$42</definedName>
    <definedName name="xxWRS_1_63">WEO '[12]LINK'!$A$1:$A$42</definedName>
    <definedName name="xxWRS_1_64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_xlnm.Print_Area" localSheetId="0">'ian  2014 '!$A$1:$S$65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<sst xmlns="http://schemas.openxmlformats.org/spreadsheetml/2006/main" count="110" uniqueCount="102">
  <si>
    <t xml:space="preserve">BUGETUL GENERAL  CONSOLIDAT </t>
  </si>
  <si>
    <t xml:space="preserve">Realizari  01.01 - 31.01.2014 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</si>
  <si>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</si>
  <si>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</si>
  <si>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</si>
  <si>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</si>
  <si>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</si>
  <si>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</si>
  <si>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</si>
  <si>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</si>
  <si>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</si>
  <si>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</si>
  <si>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</si>
  <si>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</si>
  <si>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</si>
  <si>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</si>
  <si>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</si>
  <si>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</si>
  <si>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</si>
  <si>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</si>
  <si>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</si>
  <si>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</si>
  <si>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</si>
  <si>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</si>
  <si>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</si>
  <si>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</si>
  <si>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</si>
  <si>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</si>
  <si>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</si>
  <si>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</si>
  <si>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</si>
  <si>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</si>
  <si>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</si>
  <si>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</si>
  <si>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</si>
  <si>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</si>
  <si>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</si>
  <si>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</si>
  <si>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</si>
  <si>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</si>
  <si>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</si>
  <si>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</si>
  <si>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</si>
  <si>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</si>
  <si>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</si>
  <si>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</si>
  <si>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</si>
  <si>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</si>
  <si>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</si>
  <si>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</si>
  <si>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</si>
  <si>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</si>
  <si>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</si>
  <si>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nationale </t>
  </si>
  <si>
    <t xml:space="preserve"> partial din </t>
  </si>
  <si>
    <t xml:space="preserve">venituri </t>
  </si>
  <si>
    <t>proprii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</si>
  <si>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</si>
  <si>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</si>
  <si>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</si>
  <si>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</si>
  <si>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</si>
  <si>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</si>
  <si>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</si>
  <si>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</si>
  <si>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</si>
  <si>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</si>
  <si>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</si>
  <si>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</si>
  <si>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</si>
  <si>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</si>
  <si>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</si>
  <si>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</si>
  <si>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</si>
  <si>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</si>
  <si>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</si>
  <si>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</si>
  <si>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</si>
  <si>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</si>
  <si>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 xml:space="preserve">Incasari din rambursarea, imprumuturilor </t>
  </si>
  <si>
    <t>Sume incasate in contul unic, la bugetul de stat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</si>
  <si>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</si>
  <si>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</si>
  <si>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</si>
  <si>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</si>
  <si>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</si>
  <si>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</si>
  <si>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</si>
  <si>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</si>
  <si>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</si>
  <si>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</si>
  <si>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</si>
  <si>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</si>
  <si>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</si>
  <si>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</si>
  <si>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</si>
  <si>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</si>
  <si>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</si>
  <si>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</si>
  <si>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</si>
  <si>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</si>
  <si>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>PIB 2014</t>
  </si>
</sst>
</file>

<file path=xl/styles.xml><?xml version="1.0" encoding="utf-8"?>
<styleSheet xmlns="http://schemas.openxmlformats.org/spreadsheetml/2006/main">
  <numFmts count="5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</numFmts>
  <fonts count="82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u val="single"/>
      <sz val="12"/>
      <name val="Arial"/>
      <family val="2"/>
    </font>
    <font>
      <b/>
      <sz val="12"/>
      <color indexed="53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35">
    <xf numFmtId="0" fontId="0" fillId="0" borderId="0" xfId="0" applyFont="1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 applyProtection="1">
      <alignment horizontal="center"/>
      <protection locked="0"/>
    </xf>
    <xf numFmtId="166" fontId="74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2" fillId="30" borderId="0" xfId="0" applyNumberFormat="1" applyFont="1" applyFill="1" applyAlignment="1" applyProtection="1">
      <alignment horizontal="right"/>
      <protection locked="0"/>
    </xf>
    <xf numFmtId="3" fontId="74" fillId="30" borderId="0" xfId="207" applyNumberFormat="1" applyFont="1" applyFill="1" applyAlignment="1">
      <alignment horizontal="center"/>
      <protection/>
    </xf>
    <xf numFmtId="165" fontId="71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166" fontId="74" fillId="30" borderId="0" xfId="0" applyNumberFormat="1" applyFont="1" applyFill="1" applyBorder="1" applyAlignment="1" applyProtection="1" quotePrefix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center" vertical="top" readingOrder="1"/>
      <protection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4" fillId="30" borderId="20" xfId="0" applyNumberFormat="1" applyFont="1" applyFill="1" applyBorder="1" applyAlignment="1" applyProtection="1">
      <alignment horizontal="center" readingOrder="1"/>
      <protection locked="0"/>
    </xf>
    <xf numFmtId="165" fontId="74" fillId="30" borderId="20" xfId="0" applyNumberFormat="1" applyFont="1" applyFill="1" applyBorder="1" applyAlignment="1" applyProtection="1">
      <alignment horizontal="center" vertical="top" readingOrder="1"/>
      <protection/>
    </xf>
    <xf numFmtId="0" fontId="71" fillId="30" borderId="0" xfId="0" applyFont="1" applyFill="1" applyBorder="1" applyAlignment="1">
      <alignment horizontal="center" vertical="top" readingOrder="1"/>
    </xf>
    <xf numFmtId="0" fontId="72" fillId="30" borderId="0" xfId="0" applyFont="1" applyFill="1" applyBorder="1" applyAlignment="1">
      <alignment horizontal="center" vertical="top" readingOrder="1"/>
    </xf>
    <xf numFmtId="165" fontId="74" fillId="30" borderId="0" xfId="0" applyNumberFormat="1" applyFont="1" applyFill="1" applyBorder="1" applyAlignment="1" applyProtection="1">
      <alignment horizontal="center" readingOrder="1"/>
      <protection locked="0"/>
    </xf>
    <xf numFmtId="165" fontId="74" fillId="30" borderId="0" xfId="0" applyNumberFormat="1" applyFont="1" applyFill="1" applyBorder="1" applyAlignment="1" applyProtection="1">
      <alignment horizontal="center" vertical="top" readingOrder="1"/>
      <protection/>
    </xf>
    <xf numFmtId="165" fontId="71" fillId="30" borderId="0" xfId="0" applyNumberFormat="1" applyFont="1" applyFill="1" applyBorder="1" applyAlignment="1" applyProtection="1">
      <alignment horizontal="center" vertical="top" readingOrder="1"/>
      <protection/>
    </xf>
    <xf numFmtId="171" fontId="71" fillId="30" borderId="0" xfId="0" applyNumberFormat="1" applyFont="1" applyFill="1" applyBorder="1" applyAlignment="1">
      <alignment horizontal="center" vertical="top" readingOrder="1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0" fontId="71" fillId="30" borderId="0" xfId="0" applyFont="1" applyFill="1" applyBorder="1" applyAlignment="1">
      <alignment horizontal="center" vertical="top" wrapText="1"/>
    </xf>
    <xf numFmtId="165" fontId="78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>
      <alignment horizontal="center" vertical="top" wrapText="1"/>
    </xf>
    <xf numFmtId="165" fontId="71" fillId="30" borderId="0" xfId="0" applyNumberFormat="1" applyFont="1" applyFill="1" applyBorder="1" applyAlignment="1" applyProtection="1">
      <alignment horizontal="center" vertical="top" wrapText="1"/>
      <protection/>
    </xf>
    <xf numFmtId="165" fontId="79" fillId="30" borderId="0" xfId="0" applyNumberFormat="1" applyFont="1" applyFill="1" applyBorder="1" applyAlignment="1" applyProtection="1">
      <alignment horizontal="center"/>
      <protection locked="0"/>
    </xf>
    <xf numFmtId="2" fontId="71" fillId="30" borderId="0" xfId="0" applyNumberFormat="1" applyFont="1" applyFill="1" applyBorder="1" applyAlignment="1">
      <alignment horizontal="center" vertical="top" wrapText="1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4" fillId="30" borderId="20" xfId="0" applyNumberFormat="1" applyFont="1" applyFill="1" applyBorder="1" applyAlignment="1" applyProtection="1">
      <alignment horizontal="center" vertical="center"/>
      <protection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/>
    </xf>
    <xf numFmtId="165" fontId="74" fillId="30" borderId="0" xfId="0" applyNumberFormat="1" applyFont="1" applyFill="1" applyBorder="1" applyAlignment="1">
      <alignment horizontal="center" vertical="center"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4" fillId="30" borderId="2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>
      <alignment horizontal="center" vertical="center"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4" fontId="71" fillId="30" borderId="0" xfId="0" applyNumberFormat="1" applyFont="1" applyFill="1" applyBorder="1" applyAlignment="1" applyProtection="1">
      <alignment horizontal="center" vertical="center"/>
      <protection locked="0"/>
    </xf>
    <xf numFmtId="166" fontId="71" fillId="30" borderId="0" xfId="0" applyNumberFormat="1" applyFont="1" applyFill="1" applyBorder="1" applyAlignment="1" applyProtection="1">
      <alignment horizontal="center"/>
      <protection locked="0"/>
    </xf>
    <xf numFmtId="4" fontId="74" fillId="30" borderId="0" xfId="263" applyNumberFormat="1" applyFont="1" applyFill="1" applyBorder="1" applyAlignment="1" applyProtection="1">
      <alignment horizontal="right" vertical="center"/>
      <protection/>
    </xf>
    <xf numFmtId="165" fontId="71" fillId="30" borderId="0" xfId="0" applyNumberFormat="1" applyFont="1" applyFill="1" applyAlignment="1" applyProtection="1">
      <alignment horizontal="right"/>
      <protection locked="0"/>
    </xf>
    <xf numFmtId="4" fontId="71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6" fontId="74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 quotePrefix="1">
      <alignment horizontal="center"/>
      <protection locked="0"/>
    </xf>
    <xf numFmtId="165" fontId="71" fillId="30" borderId="21" xfId="0" applyNumberFormat="1" applyFont="1" applyFill="1" applyBorder="1" applyAlignment="1" applyProtection="1">
      <alignment horizontal="center"/>
      <protection locked="0"/>
    </xf>
    <xf numFmtId="165" fontId="74" fillId="30" borderId="22" xfId="0" applyNumberFormat="1" applyFont="1" applyFill="1" applyBorder="1" applyAlignment="1" applyProtection="1">
      <alignment horizontal="right"/>
      <protection locked="0"/>
    </xf>
    <xf numFmtId="165" fontId="71" fillId="30" borderId="22" xfId="0" applyNumberFormat="1" applyFont="1" applyFill="1" applyBorder="1" applyAlignment="1" applyProtection="1">
      <alignment/>
      <protection locked="0"/>
    </xf>
    <xf numFmtId="4" fontId="71" fillId="30" borderId="22" xfId="0" applyNumberFormat="1" applyFont="1" applyFill="1" applyBorder="1" applyAlignment="1" applyProtection="1">
      <alignment/>
      <protection locked="0"/>
    </xf>
    <xf numFmtId="165" fontId="71" fillId="30" borderId="22" xfId="0" applyNumberFormat="1" applyFont="1" applyFill="1" applyBorder="1" applyAlignment="1" applyProtection="1">
      <alignment horizontal="right"/>
      <protection locked="0"/>
    </xf>
    <xf numFmtId="166" fontId="74" fillId="30" borderId="23" xfId="0" applyNumberFormat="1" applyFont="1" applyFill="1" applyBorder="1" applyAlignment="1" applyProtection="1">
      <alignment horizontal="center" vertical="center" wrapText="1"/>
      <protection locked="0"/>
    </xf>
    <xf numFmtId="166" fontId="71" fillId="30" borderId="22" xfId="0" applyNumberFormat="1" applyFont="1" applyFill="1" applyBorder="1" applyAlignment="1" applyProtection="1">
      <alignment wrapText="1"/>
      <protection locked="0"/>
    </xf>
    <xf numFmtId="166" fontId="74" fillId="30" borderId="22" xfId="0" applyNumberFormat="1" applyFont="1" applyFill="1" applyBorder="1" applyAlignment="1" applyProtection="1">
      <alignment wrapText="1"/>
      <protection locked="0"/>
    </xf>
    <xf numFmtId="165" fontId="74" fillId="30" borderId="21" xfId="0" applyNumberFormat="1" applyFont="1" applyFill="1" applyBorder="1" applyAlignment="1" applyProtection="1">
      <alignment horizontal="left" wrapText="1" indent="1"/>
      <protection locked="0"/>
    </xf>
    <xf numFmtId="165" fontId="74" fillId="30" borderId="22" xfId="0" applyNumberFormat="1" applyFont="1" applyFill="1" applyBorder="1" applyAlignment="1" applyProtection="1">
      <alignment horizontal="left" vertical="center"/>
      <protection locked="0"/>
    </xf>
    <xf numFmtId="165" fontId="74" fillId="30" borderId="23" xfId="0" applyNumberFormat="1" applyFont="1" applyFill="1" applyBorder="1" applyAlignment="1" applyProtection="1">
      <alignment horizontal="center" vertical="center"/>
      <protection/>
    </xf>
    <xf numFmtId="165" fontId="74" fillId="30" borderId="22" xfId="0" applyNumberFormat="1" applyFont="1" applyFill="1" applyBorder="1" applyAlignment="1" applyProtection="1">
      <alignment horizontal="left" vertical="center" indent="2"/>
      <protection locked="0"/>
    </xf>
    <xf numFmtId="165" fontId="72" fillId="30" borderId="0" xfId="0" applyNumberFormat="1" applyFont="1" applyFill="1" applyBorder="1" applyAlignment="1" applyProtection="1">
      <alignment horizontal="center" vertical="center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/>
    </xf>
    <xf numFmtId="165" fontId="74" fillId="30" borderId="22" xfId="0" applyNumberFormat="1" applyFont="1" applyFill="1" applyBorder="1" applyAlignment="1" applyProtection="1">
      <alignment horizontal="left" wrapText="1" indent="3"/>
      <protection locked="0"/>
    </xf>
    <xf numFmtId="165" fontId="71" fillId="30" borderId="22" xfId="0" applyNumberFormat="1" applyFont="1" applyFill="1" applyBorder="1" applyAlignment="1" applyProtection="1">
      <alignment horizontal="left" indent="4"/>
      <protection locked="0"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1" fillId="30" borderId="22" xfId="0" applyNumberFormat="1" applyFont="1" applyFill="1" applyBorder="1" applyAlignment="1" applyProtection="1">
      <alignment horizontal="left" wrapText="1" indent="4"/>
      <protection locked="0"/>
    </xf>
    <xf numFmtId="165" fontId="74" fillId="30" borderId="22" xfId="0" applyNumberFormat="1" applyFont="1" applyFill="1" applyBorder="1" applyAlignment="1" applyProtection="1">
      <alignment horizontal="left" vertical="center" wrapText="1" indent="3"/>
      <protection/>
    </xf>
    <xf numFmtId="165" fontId="74" fillId="0" borderId="0" xfId="0" applyNumberFormat="1" applyFont="1" applyFill="1" applyBorder="1" applyAlignment="1" applyProtection="1">
      <alignment horizontal="center" vertical="center"/>
      <protection locked="0"/>
    </xf>
    <xf numFmtId="165" fontId="71" fillId="0" borderId="0" xfId="0" applyNumberFormat="1" applyFont="1" applyFill="1" applyBorder="1" applyAlignment="1" applyProtection="1">
      <alignment horizontal="center" vertical="center"/>
      <protection locked="0"/>
    </xf>
    <xf numFmtId="165" fontId="71" fillId="30" borderId="0" xfId="263" applyNumberFormat="1" applyFont="1" applyFill="1" applyBorder="1" applyAlignment="1" applyProtection="1">
      <alignment horizontal="center" vertical="center"/>
      <protection locked="0"/>
    </xf>
    <xf numFmtId="165" fontId="71" fillId="30" borderId="22" xfId="0" applyNumberFormat="1" applyFont="1" applyFill="1" applyBorder="1" applyAlignment="1" applyProtection="1">
      <alignment horizontal="left" vertical="center" wrapText="1" indent="4"/>
      <protection/>
    </xf>
    <xf numFmtId="165" fontId="75" fillId="30" borderId="0" xfId="263" applyNumberFormat="1" applyFont="1" applyFill="1" applyBorder="1" applyAlignment="1" applyProtection="1">
      <alignment horizontal="center" vertical="center"/>
      <protection locked="0"/>
    </xf>
    <xf numFmtId="165" fontId="74" fillId="30" borderId="22" xfId="0" applyNumberFormat="1" applyFont="1" applyFill="1" applyBorder="1" applyAlignment="1" applyProtection="1">
      <alignment horizontal="left" vertical="center" indent="3"/>
      <protection/>
    </xf>
    <xf numFmtId="165" fontId="74" fillId="30" borderId="22" xfId="0" applyNumberFormat="1" applyFont="1" applyFill="1" applyBorder="1" applyAlignment="1">
      <alignment horizontal="left" vertical="center" indent="1"/>
    </xf>
    <xf numFmtId="165" fontId="74" fillId="30" borderId="0" xfId="0" applyNumberFormat="1" applyFont="1" applyFill="1" applyBorder="1" applyAlignment="1" applyProtection="1" quotePrefix="1">
      <alignment horizontal="center" vertical="center"/>
      <protection locked="0"/>
    </xf>
    <xf numFmtId="165" fontId="74" fillId="30" borderId="22" xfId="0" applyNumberFormat="1" applyFont="1" applyFill="1" applyBorder="1" applyAlignment="1" applyProtection="1">
      <alignment horizontal="left" vertical="center" indent="1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22" xfId="0" applyNumberFormat="1" applyFont="1" applyFill="1" applyBorder="1" applyAlignment="1" applyProtection="1">
      <alignment horizontal="left" indent="1"/>
      <protection locked="0"/>
    </xf>
    <xf numFmtId="165" fontId="74" fillId="30" borderId="22" xfId="0" applyNumberFormat="1" applyFont="1" applyFill="1" applyBorder="1" applyAlignment="1" applyProtection="1">
      <alignment horizontal="left" wrapText="1" indent="1"/>
      <protection locked="0"/>
    </xf>
    <xf numFmtId="165" fontId="80" fillId="30" borderId="0" xfId="0" applyNumberFormat="1" applyFont="1" applyFill="1" applyBorder="1" applyAlignment="1" applyProtection="1">
      <alignment horizontal="center" vertical="center"/>
      <protection/>
    </xf>
    <xf numFmtId="165" fontId="74" fillId="30" borderId="24" xfId="0" applyNumberFormat="1" applyFont="1" applyFill="1" applyBorder="1" applyAlignment="1" applyProtection="1">
      <alignment horizontal="center" vertical="center"/>
      <protection/>
    </xf>
    <xf numFmtId="165" fontId="74" fillId="30" borderId="22" xfId="0" applyNumberFormat="1" applyFont="1" applyFill="1" applyBorder="1" applyAlignment="1" applyProtection="1">
      <alignment horizontal="left" indent="1"/>
      <protection/>
    </xf>
    <xf numFmtId="165" fontId="71" fillId="30" borderId="0" xfId="0" applyNumberFormat="1" applyFont="1" applyFill="1" applyBorder="1" applyAlignment="1">
      <alignment horizontal="center" vertical="center"/>
    </xf>
    <xf numFmtId="165" fontId="71" fillId="30" borderId="22" xfId="0" applyNumberFormat="1" applyFont="1" applyFill="1" applyBorder="1" applyAlignment="1" applyProtection="1">
      <alignment horizontal="left" indent="2"/>
      <protection/>
    </xf>
    <xf numFmtId="165" fontId="74" fillId="30" borderId="22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>
      <alignment horizontal="center" vertical="center"/>
    </xf>
    <xf numFmtId="165" fontId="71" fillId="30" borderId="22" xfId="0" applyNumberFormat="1" applyFont="1" applyFill="1" applyBorder="1" applyAlignment="1" applyProtection="1">
      <alignment horizontal="left" wrapText="1" indent="4"/>
      <protection/>
    </xf>
    <xf numFmtId="165" fontId="72" fillId="30" borderId="0" xfId="0" applyNumberFormat="1" applyFont="1" applyFill="1" applyBorder="1" applyAlignment="1">
      <alignment horizontal="center" vertical="center"/>
    </xf>
    <xf numFmtId="165" fontId="71" fillId="30" borderId="22" xfId="0" applyNumberFormat="1" applyFont="1" applyFill="1" applyBorder="1" applyAlignment="1" applyProtection="1">
      <alignment horizontal="left" indent="4"/>
      <protection/>
    </xf>
    <xf numFmtId="165" fontId="71" fillId="0" borderId="0" xfId="0" applyNumberFormat="1" applyFont="1" applyFill="1" applyBorder="1" applyAlignment="1" applyProtection="1">
      <alignment horizontal="center" vertical="center"/>
      <protection/>
    </xf>
    <xf numFmtId="165" fontId="74" fillId="30" borderId="22" xfId="0" applyNumberFormat="1" applyFont="1" applyFill="1" applyBorder="1" applyAlignment="1" applyProtection="1">
      <alignment horizontal="left" vertical="center" wrapText="1" indent="2"/>
      <protection/>
    </xf>
    <xf numFmtId="165" fontId="73" fillId="30" borderId="0" xfId="0" applyNumberFormat="1" applyFont="1" applyFill="1" applyBorder="1" applyAlignment="1" applyProtection="1">
      <alignment horizontal="center" vertical="center"/>
      <protection/>
    </xf>
    <xf numFmtId="165" fontId="71" fillId="30" borderId="22" xfId="0" applyNumberFormat="1" applyFont="1" applyFill="1" applyBorder="1" applyAlignment="1">
      <alignment horizontal="left" indent="4"/>
    </xf>
    <xf numFmtId="4" fontId="71" fillId="30" borderId="0" xfId="0" applyNumberFormat="1" applyFont="1" applyFill="1" applyBorder="1" applyAlignment="1">
      <alignment horizontal="center" vertical="center"/>
    </xf>
    <xf numFmtId="4" fontId="74" fillId="30" borderId="0" xfId="0" applyNumberFormat="1" applyFont="1" applyFill="1" applyBorder="1" applyAlignment="1" applyProtection="1">
      <alignment horizontal="center" vertical="center"/>
      <protection/>
    </xf>
    <xf numFmtId="165" fontId="74" fillId="30" borderId="22" xfId="0" applyNumberFormat="1" applyFont="1" applyFill="1" applyBorder="1" applyAlignment="1">
      <alignment horizontal="left" wrapText="1" indent="1"/>
    </xf>
    <xf numFmtId="0" fontId="74" fillId="30" borderId="0" xfId="0" applyFont="1" applyFill="1" applyBorder="1" applyAlignment="1">
      <alignment horizontal="center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6" fontId="74" fillId="30" borderId="23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>
      <alignment horizontal="center" vertical="top" wrapText="1"/>
    </xf>
    <xf numFmtId="165" fontId="74" fillId="30" borderId="24" xfId="0" applyNumberFormat="1" applyFont="1" applyFill="1" applyBorder="1" applyAlignment="1">
      <alignment horizontal="center" vertical="top" wrapText="1"/>
    </xf>
    <xf numFmtId="165" fontId="74" fillId="30" borderId="0" xfId="0" applyNumberFormat="1" applyFont="1" applyFill="1" applyBorder="1" applyAlignment="1">
      <alignment horizontal="center" vertical="top" wrapText="1"/>
    </xf>
    <xf numFmtId="165" fontId="74" fillId="30" borderId="23" xfId="0" applyNumberFormat="1" applyFont="1" applyFill="1" applyBorder="1" applyAlignment="1">
      <alignment horizontal="center" vertical="top" wrapText="1"/>
    </xf>
    <xf numFmtId="49" fontId="74" fillId="30" borderId="0" xfId="0" applyNumberFormat="1" applyFont="1" applyFill="1" applyBorder="1" applyAlignment="1" applyProtection="1">
      <alignment horizontal="center" wrapText="1"/>
      <protection locked="0"/>
    </xf>
    <xf numFmtId="165" fontId="74" fillId="30" borderId="21" xfId="0" applyNumberFormat="1" applyFont="1" applyFill="1" applyBorder="1" applyAlignment="1" applyProtection="1">
      <alignment horizontal="left" vertical="center"/>
      <protection locked="0"/>
    </xf>
    <xf numFmtId="165" fontId="73" fillId="30" borderId="2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 applyProtection="1">
      <alignment horizontal="center" vertical="center"/>
      <protection/>
    </xf>
    <xf numFmtId="165" fontId="74" fillId="30" borderId="20" xfId="0" applyNumberFormat="1" applyFont="1" applyFill="1" applyBorder="1" applyAlignment="1">
      <alignment horizontal="center" vertical="center"/>
    </xf>
    <xf numFmtId="165" fontId="74" fillId="30" borderId="24" xfId="0" applyNumberFormat="1" applyFont="1" applyFill="1" applyBorder="1" applyAlignment="1" applyProtection="1">
      <alignment horizontal="center" vertical="center"/>
      <protection/>
    </xf>
    <xf numFmtId="165" fontId="74" fillId="30" borderId="22" xfId="0" applyNumberFormat="1" applyFont="1" applyFill="1" applyBorder="1" applyAlignment="1" applyProtection="1">
      <alignment horizontal="left" vertical="center"/>
      <protection/>
    </xf>
    <xf numFmtId="165" fontId="81" fillId="30" borderId="0" xfId="0" applyNumberFormat="1" applyFont="1" applyFill="1" applyBorder="1" applyAlignment="1" applyProtection="1">
      <alignment horizontal="center" vertical="center"/>
      <protection locked="0"/>
    </xf>
    <xf numFmtId="4" fontId="74" fillId="30" borderId="23" xfId="263" applyNumberFormat="1" applyFont="1" applyFill="1" applyBorder="1" applyAlignment="1" applyProtection="1">
      <alignment horizontal="center" vertical="center"/>
      <protection/>
    </xf>
    <xf numFmtId="165" fontId="71" fillId="30" borderId="22" xfId="0" applyNumberFormat="1" applyFont="1" applyFill="1" applyBorder="1" applyAlignment="1" applyProtection="1">
      <alignment horizontal="center"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20" xfId="0" applyNumberFormat="1" applyFont="1" applyFill="1" applyBorder="1" applyAlignment="1" applyProtection="1">
      <alignment horizontal="right"/>
      <protection locked="0"/>
    </xf>
    <xf numFmtId="4" fontId="71" fillId="30" borderId="20" xfId="0" applyNumberFormat="1" applyFont="1" applyFill="1" applyBorder="1" applyAlignment="1" applyProtection="1">
      <alignment horizontal="right"/>
      <protection locked="0"/>
    </xf>
    <xf numFmtId="165" fontId="72" fillId="30" borderId="20" xfId="0" applyNumberFormat="1" applyFont="1" applyFill="1" applyBorder="1" applyAlignment="1" applyProtection="1">
      <alignment horizontal="right"/>
      <protection locked="0"/>
    </xf>
    <xf numFmtId="165" fontId="74" fillId="30" borderId="20" xfId="0" applyNumberFormat="1" applyFont="1" applyFill="1" applyBorder="1" applyAlignment="1" applyProtection="1">
      <alignment horizontal="right"/>
      <protection locked="0"/>
    </xf>
    <xf numFmtId="166" fontId="74" fillId="30" borderId="20" xfId="0" applyNumberFormat="1" applyFont="1" applyFill="1" applyBorder="1" applyAlignment="1" applyProtection="1">
      <alignment horizontal="right"/>
      <protection locked="0"/>
    </xf>
    <xf numFmtId="165" fontId="71" fillId="30" borderId="23" xfId="0" applyNumberFormat="1" applyFont="1" applyFill="1" applyBorder="1" applyAlignment="1" applyProtection="1">
      <alignment horizontal="center"/>
      <protection locked="0"/>
    </xf>
    <xf numFmtId="165" fontId="74" fillId="30" borderId="23" xfId="0" applyNumberFormat="1" applyFont="1" applyFill="1" applyBorder="1" applyAlignment="1" applyProtection="1">
      <alignment horizontal="center"/>
      <protection locked="0"/>
    </xf>
    <xf numFmtId="4" fontId="74" fillId="30" borderId="0" xfId="0" applyNumberFormat="1" applyFont="1" applyFill="1" applyBorder="1" applyAlignment="1" applyProtection="1">
      <alignment horizontal="center"/>
      <protection locked="0"/>
    </xf>
    <xf numFmtId="49" fontId="74" fillId="30" borderId="0" xfId="0" applyNumberFormat="1" applyFont="1" applyFill="1" applyBorder="1" applyAlignment="1" applyProtection="1">
      <alignment horizontal="center"/>
      <protection locked="0"/>
    </xf>
  </cellXfs>
  <cellStyles count="292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  - Style1" xfId="94"/>
    <cellStyle name="Comma  - Style2" xfId="95"/>
    <cellStyle name="Comma  - Style3" xfId="96"/>
    <cellStyle name="Comma  - Style4" xfId="97"/>
    <cellStyle name="Comma  - Style5" xfId="98"/>
    <cellStyle name="Comma  - Style6" xfId="99"/>
    <cellStyle name="Comma  - Style7" xfId="100"/>
    <cellStyle name="Comma  - Style8" xfId="101"/>
    <cellStyle name="Comma(3)" xfId="102"/>
    <cellStyle name="Comma[mine]" xfId="103"/>
    <cellStyle name="Comma0" xfId="104"/>
    <cellStyle name="Comma0 - Style3" xfId="105"/>
    <cellStyle name="Comma0_040902bgr_bop_active" xfId="106"/>
    <cellStyle name="Commentaire" xfId="107"/>
    <cellStyle name="cucu" xfId="108"/>
    <cellStyle name="Curren - Style3" xfId="109"/>
    <cellStyle name="Curren - Style4" xfId="110"/>
    <cellStyle name="Currency0" xfId="111"/>
    <cellStyle name="Date" xfId="112"/>
    <cellStyle name="Datum" xfId="113"/>
    <cellStyle name="Dezimal [0]_laroux" xfId="114"/>
    <cellStyle name="Dezimal_laroux" xfId="115"/>
    <cellStyle name="Entrée" xfId="116"/>
    <cellStyle name="Eronat" xfId="117"/>
    <cellStyle name="Euro" xfId="118"/>
    <cellStyle name="Excel.Chart" xfId="119"/>
    <cellStyle name="Explanatory Text" xfId="120"/>
    <cellStyle name="Ezres [0]_10mell99" xfId="121"/>
    <cellStyle name="Ezres_10mell99" xfId="122"/>
    <cellStyle name="F2" xfId="123"/>
    <cellStyle name="F3" xfId="124"/>
    <cellStyle name="F4" xfId="125"/>
    <cellStyle name="F5" xfId="126"/>
    <cellStyle name="F5 - Style8" xfId="127"/>
    <cellStyle name="F6" xfId="128"/>
    <cellStyle name="F6 - Style5" xfId="129"/>
    <cellStyle name="F7" xfId="130"/>
    <cellStyle name="F7 - Style7" xfId="131"/>
    <cellStyle name="F8" xfId="132"/>
    <cellStyle name="F8 - Style6" xfId="133"/>
    <cellStyle name="Finanční0" xfId="134"/>
    <cellStyle name="Finanení0" xfId="135"/>
    <cellStyle name="Finanèní0" xfId="136"/>
    <cellStyle name="Fixed" xfId="137"/>
    <cellStyle name="Fixed (0)" xfId="138"/>
    <cellStyle name="Fixed (1)" xfId="139"/>
    <cellStyle name="Fixed (2)" xfId="140"/>
    <cellStyle name="Fixed_BGR_FIS" xfId="141"/>
    <cellStyle name="fixed0 - Style4" xfId="142"/>
    <cellStyle name="Fixed1 - Style1" xfId="143"/>
    <cellStyle name="Fixed1 - Style2" xfId="144"/>
    <cellStyle name="Fixed2 - Style2" xfId="145"/>
    <cellStyle name="Good" xfId="146"/>
    <cellStyle name="Grey" xfId="147"/>
    <cellStyle name="Heading 1" xfId="148"/>
    <cellStyle name="Heading 2" xfId="149"/>
    <cellStyle name="Heading 3" xfId="150"/>
    <cellStyle name="Heading 4" xfId="151"/>
    <cellStyle name="Heading1 1" xfId="152"/>
    <cellStyle name="Heading2" xfId="153"/>
    <cellStyle name="Hiperhivatkozás" xfId="154"/>
    <cellStyle name="Hipervínculo_IIF" xfId="155"/>
    <cellStyle name="Hyperlink" xfId="156"/>
    <cellStyle name="Followed Hyperlink" xfId="157"/>
    <cellStyle name="Iau?iue_Eeno1" xfId="158"/>
    <cellStyle name="Ieșire" xfId="159"/>
    <cellStyle name="imf-one decimal" xfId="160"/>
    <cellStyle name="imf-zero decimal" xfId="161"/>
    <cellStyle name="Input" xfId="162"/>
    <cellStyle name="Input [yellow]" xfId="163"/>
    <cellStyle name="Input_19 zile feb" xfId="164"/>
    <cellStyle name="Insatisfaisant" xfId="165"/>
    <cellStyle name="Intrare" xfId="166"/>
    <cellStyle name="Ioe?uaaaoayny aeia?nnueea" xfId="167"/>
    <cellStyle name="Îáû÷íûé_AMD" xfId="168"/>
    <cellStyle name="Îòêðûâàâøàÿñÿ ãèïåðññûëêà" xfId="169"/>
    <cellStyle name="Label" xfId="170"/>
    <cellStyle name="leftli - Style3" xfId="171"/>
    <cellStyle name="Linked Cell" xfId="172"/>
    <cellStyle name="MacroCode" xfId="173"/>
    <cellStyle name="Már látott hiperhivatkozás" xfId="174"/>
    <cellStyle name="Měna0" xfId="175"/>
    <cellStyle name="měny_DEFLÁTORY  3q 1998" xfId="176"/>
    <cellStyle name="Millares [0]_11.1.3. bis" xfId="177"/>
    <cellStyle name="Millares_11.1.3. bis" xfId="178"/>
    <cellStyle name="Milliers [0]_Encours - Apr rééch" xfId="179"/>
    <cellStyle name="Milliers_Cash flows projection" xfId="180"/>
    <cellStyle name="Mina0" xfId="181"/>
    <cellStyle name="Mìna0" xfId="182"/>
    <cellStyle name="Moneda [0]_11.1.3. bis" xfId="183"/>
    <cellStyle name="Moneda_11.1.3. bis" xfId="184"/>
    <cellStyle name="Monétaire [0]_Encours - Apr rééch" xfId="185"/>
    <cellStyle name="Monétaire_Encours - Apr rééch" xfId="186"/>
    <cellStyle name="Navadno_Slo" xfId="187"/>
    <cellStyle name="Nedefinován" xfId="188"/>
    <cellStyle name="Neutral" xfId="189"/>
    <cellStyle name="Neutre" xfId="190"/>
    <cellStyle name="Neutru" xfId="191"/>
    <cellStyle name="no dec" xfId="192"/>
    <cellStyle name="No-definido" xfId="193"/>
    <cellStyle name="Normaali_CENTRAL" xfId="194"/>
    <cellStyle name="Normal - Modelo1" xfId="195"/>
    <cellStyle name="Normal - Style1" xfId="196"/>
    <cellStyle name="Normal - Style2" xfId="197"/>
    <cellStyle name="Normal - Style3" xfId="198"/>
    <cellStyle name="Normal - Style5" xfId="199"/>
    <cellStyle name="Normal - Style6" xfId="200"/>
    <cellStyle name="Normal - Style7" xfId="201"/>
    <cellStyle name="Normal - Style8" xfId="202"/>
    <cellStyle name="Normal 2" xfId="203"/>
    <cellStyle name="Normal 5" xfId="204"/>
    <cellStyle name="Normal Table" xfId="205"/>
    <cellStyle name="Normál_10mell99" xfId="206"/>
    <cellStyle name="Normal_realizari.bugete.2005" xfId="207"/>
    <cellStyle name="normálne_HDP-OD~1" xfId="208"/>
    <cellStyle name="normální_agricult_1" xfId="209"/>
    <cellStyle name="Normßl - Style1" xfId="210"/>
    <cellStyle name="Notă" xfId="211"/>
    <cellStyle name="Note" xfId="212"/>
    <cellStyle name="Ôèíàíñîâûé_Tranche" xfId="213"/>
    <cellStyle name="Output" xfId="214"/>
    <cellStyle name="Pénznem [0]_10mell99" xfId="215"/>
    <cellStyle name="Pénznem_10mell99" xfId="216"/>
    <cellStyle name="Percen - Style1" xfId="217"/>
    <cellStyle name="Percent [2]" xfId="218"/>
    <cellStyle name="percentage difference" xfId="219"/>
    <cellStyle name="percentage difference one decimal" xfId="220"/>
    <cellStyle name="percentage difference zero decimal" xfId="221"/>
    <cellStyle name="Pevný" xfId="222"/>
    <cellStyle name="Presentation" xfId="223"/>
    <cellStyle name="Percent" xfId="224"/>
    <cellStyle name="Publication" xfId="225"/>
    <cellStyle name="Red Text" xfId="226"/>
    <cellStyle name="reduced" xfId="227"/>
    <cellStyle name="s1" xfId="228"/>
    <cellStyle name="Satisfaisant" xfId="229"/>
    <cellStyle name="Currency" xfId="230"/>
    <cellStyle name="Currency [0]" xfId="231"/>
    <cellStyle name="Sortie" xfId="232"/>
    <cellStyle name="Standard_laroux" xfId="233"/>
    <cellStyle name="STYL1 - Style1" xfId="234"/>
    <cellStyle name="Style1" xfId="235"/>
    <cellStyle name="Text" xfId="236"/>
    <cellStyle name="Text avertisment" xfId="237"/>
    <cellStyle name="text BoldBlack" xfId="238"/>
    <cellStyle name="text BoldUnderline" xfId="239"/>
    <cellStyle name="text BoldUnderlineER" xfId="240"/>
    <cellStyle name="text BoldUndlnBlack" xfId="241"/>
    <cellStyle name="Text explicativ" xfId="242"/>
    <cellStyle name="text LightGreen" xfId="243"/>
    <cellStyle name="Texte explicatif" xfId="244"/>
    <cellStyle name="Title" xfId="245"/>
    <cellStyle name="Titlu" xfId="246"/>
    <cellStyle name="Titlu 1" xfId="247"/>
    <cellStyle name="Titlu 2" xfId="248"/>
    <cellStyle name="Titlu 3" xfId="249"/>
    <cellStyle name="Titlu 4" xfId="250"/>
    <cellStyle name="Titre" xfId="251"/>
    <cellStyle name="Titre 1" xfId="252"/>
    <cellStyle name="Titre 2" xfId="253"/>
    <cellStyle name="Titre 3" xfId="254"/>
    <cellStyle name="Titre 4" xfId="255"/>
    <cellStyle name="TopGrey" xfId="256"/>
    <cellStyle name="Total" xfId="257"/>
    <cellStyle name="Undefiniert" xfId="258"/>
    <cellStyle name="ux?_x0018_Normal_laroux_7_laroux_1?&quot;Normal_laroux_7_laroux_1_²ðò²Ê´²ÜÎ?_x001F_Normal_laroux_7_laroux_1_²ÜºÈÆø?0*Normal_laro" xfId="259"/>
    <cellStyle name="ux_1_²ÜºÈÆø (³é³Ýó Ø.)?_x0007_!ß&quot;VQ_x0006_?_x0006_?ults?_x0006_$Currency [0]_laroux_5_results_Sheet1?_x001C_Currency [0]_laroux_5_Sheet1?_x0015_Cur" xfId="260"/>
    <cellStyle name="Verificare celulă" xfId="261"/>
    <cellStyle name="Vérification" xfId="262"/>
    <cellStyle name="Comma" xfId="263"/>
    <cellStyle name="Comma [0]" xfId="264"/>
    <cellStyle name="Währung [0]_laroux" xfId="265"/>
    <cellStyle name="Währung_laroux" xfId="266"/>
    <cellStyle name="Warning Text" xfId="267"/>
    <cellStyle name="WebAnchor1" xfId="268"/>
    <cellStyle name="WebAnchor2" xfId="269"/>
    <cellStyle name="WebAnchor3" xfId="270"/>
    <cellStyle name="WebAnchor4" xfId="271"/>
    <cellStyle name="WebAnchor5" xfId="272"/>
    <cellStyle name="WebAnchor6" xfId="273"/>
    <cellStyle name="WebAnchor7" xfId="274"/>
    <cellStyle name="Webexclude" xfId="275"/>
    <cellStyle name="WebFN" xfId="276"/>
    <cellStyle name="WebFN1" xfId="277"/>
    <cellStyle name="WebFN2" xfId="278"/>
    <cellStyle name="WebFN3" xfId="279"/>
    <cellStyle name="WebFN4" xfId="280"/>
    <cellStyle name="WebHR" xfId="281"/>
    <cellStyle name="WebIndent1" xfId="282"/>
    <cellStyle name="WebIndent1wFN3" xfId="283"/>
    <cellStyle name="WebIndent2" xfId="284"/>
    <cellStyle name="WebNoBR" xfId="285"/>
    <cellStyle name="Záhlaví 1" xfId="286"/>
    <cellStyle name="Záhlaví 2" xfId="287"/>
    <cellStyle name="zero" xfId="288"/>
    <cellStyle name="ДАТА" xfId="289"/>
    <cellStyle name="Денежный [0]_453" xfId="290"/>
    <cellStyle name="Денежный_453" xfId="291"/>
    <cellStyle name="ЗАГОЛОВОК1" xfId="292"/>
    <cellStyle name="ЗАГОЛОВОК2" xfId="293"/>
    <cellStyle name="ИТОГОВЫЙ" xfId="294"/>
    <cellStyle name="Обычный_02-682" xfId="295"/>
    <cellStyle name="Открывавшаяся гиперссылка_Table_B_1999_2000_2001" xfId="296"/>
    <cellStyle name="ПРОЦЕНТНЫЙ_BOPENGC" xfId="297"/>
    <cellStyle name="ТЕКСТ" xfId="298"/>
    <cellStyle name="Тысячи [0]_Dk98" xfId="299"/>
    <cellStyle name="Тысячи_Dk98" xfId="300"/>
    <cellStyle name="УровеньСтолб_1_Структура державного боргу" xfId="301"/>
    <cellStyle name="УровеньСтрок_1_Структура державного боргу" xfId="302"/>
    <cellStyle name="ФИКСИРОВАННЫЙ" xfId="303"/>
    <cellStyle name="Финансовый [0]_453" xfId="304"/>
    <cellStyle name="Финансовый_1 квартал-уточ.платежі" xfId="3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\Discul%20C\Desktop\retea%20on%2010.236.1.89\Executii\executii%202014\01%20ianuarie\bgc%20ian%20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 2"/>
      <sheetName val="ian  2014 "/>
      <sheetName val="2013 - 2014"/>
      <sheetName val="Sinteza - program trim I"/>
      <sheetName val="Sinteza - Anexa executie progam"/>
      <sheetName val="progr.%.exec"/>
      <sheetName val="UAT ian 2014"/>
      <sheetName val="BGC"/>
      <sheetName val=" consolidari dec"/>
      <sheetName val="prog 2014"/>
      <sheetName val="nivele AN  leg cu date in zi "/>
      <sheetName val="nivele noiembrie"/>
      <sheetName val="estimare an guv"/>
      <sheetName val="prog - nivele AN leg (2)"/>
      <sheetName val="An 2 prog exec"/>
      <sheetName val="prog - nivele 10"/>
      <sheetName val="Prog rect trim"/>
      <sheetName val="progr trimestre"/>
      <sheetName val="octombrie  2013 Engl"/>
      <sheetName val="prog -trim I nivele (2)"/>
      <sheetName val="prog UAT 26.03.2013  "/>
      <sheetName val="martie2013 "/>
      <sheetName val="comp anaf estim "/>
      <sheetName val="bgc desfasurat"/>
      <sheetName val=" bgc ian  2013 "/>
      <sheetName val="ian 2013"/>
      <sheetName val="cnadr"/>
      <sheetName val="SPECIAL_AND (in luna sep)"/>
      <sheetName val="SPECIAL_AND"/>
      <sheetName val="CNADN_ex"/>
      <sheetName val="dob_trez"/>
      <sheetName val="pres (DS)"/>
      <sheetName val="autofin)"/>
      <sheetName val="comparatii plan cu executia "/>
    </sheetNames>
    <sheetDataSet>
      <sheetData sheetId="6">
        <row r="85">
          <cell r="J85">
            <v>0</v>
          </cell>
        </row>
        <row r="122">
          <cell r="J12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U164"/>
  <sheetViews>
    <sheetView showZeros="0" tabSelected="1" view="pageBreakPreview" zoomScale="55" zoomScaleNormal="75" zoomScaleSheetLayoutView="55" workbookViewId="0" topLeftCell="A2">
      <selection activeCell="I6" sqref="I6"/>
    </sheetView>
  </sheetViews>
  <sheetFormatPr defaultColWidth="8.8515625" defaultRowHeight="19.5" customHeight="1"/>
  <cols>
    <col min="1" max="1" width="8.8515625" style="2" customWidth="1"/>
    <col min="2" max="2" width="46.57421875" style="1" customWidth="1"/>
    <col min="3" max="3" width="16.7109375" style="1" customWidth="1"/>
    <col min="4" max="4" width="12.8515625" style="1" customWidth="1"/>
    <col min="5" max="5" width="13.140625" style="14" customWidth="1"/>
    <col min="6" max="6" width="12.28125" style="14" customWidth="1"/>
    <col min="7" max="7" width="12.8515625" style="14" customWidth="1"/>
    <col min="8" max="8" width="12.57421875" style="14" customWidth="1"/>
    <col min="9" max="9" width="11.57421875" style="1" customWidth="1"/>
    <col min="10" max="10" width="15.140625" style="1" customWidth="1"/>
    <col min="11" max="11" width="11.00390625" style="1" customWidth="1"/>
    <col min="12" max="12" width="13.7109375" style="1" customWidth="1"/>
    <col min="13" max="13" width="12.140625" style="6" customWidth="1"/>
    <col min="14" max="14" width="12.421875" style="1" customWidth="1"/>
    <col min="15" max="15" width="12.7109375" style="6" customWidth="1"/>
    <col min="16" max="16" width="11.421875" style="1" customWidth="1"/>
    <col min="17" max="17" width="13.8515625" style="6" customWidth="1"/>
    <col min="18" max="18" width="11.28125" style="7" customWidth="1"/>
    <col min="19" max="19" width="7.00390625" style="2" customWidth="1"/>
    <col min="20" max="20" width="13.421875" style="2" customWidth="1"/>
    <col min="21" max="21" width="8.7109375" style="2" customWidth="1"/>
    <col min="22" max="22" width="10.28125" style="2" customWidth="1"/>
    <col min="23" max="24" width="9.00390625" style="2" customWidth="1"/>
    <col min="25" max="26" width="14.8515625" style="2" customWidth="1"/>
    <col min="27" max="27" width="17.7109375" style="2" customWidth="1"/>
    <col min="28" max="28" width="13.8515625" style="2" customWidth="1"/>
    <col min="29" max="16384" width="8.8515625" style="2" customWidth="1"/>
  </cols>
  <sheetData>
    <row r="1" spans="3:9" ht="23.25" customHeight="1">
      <c r="C1" s="2"/>
      <c r="D1" s="2"/>
      <c r="E1" s="3"/>
      <c r="F1" s="3"/>
      <c r="G1" s="3"/>
      <c r="H1" s="4"/>
      <c r="I1" s="5"/>
    </row>
    <row r="2" spans="2:18" ht="15" customHeight="1">
      <c r="B2" s="2"/>
      <c r="C2" s="8"/>
      <c r="D2" s="9"/>
      <c r="E2" s="10"/>
      <c r="F2" s="10"/>
      <c r="G2" s="10"/>
      <c r="H2" s="10"/>
      <c r="I2" s="8"/>
      <c r="J2" s="11"/>
      <c r="K2" s="9"/>
      <c r="L2" s="2"/>
      <c r="M2" s="12"/>
      <c r="N2" s="107"/>
      <c r="O2" s="107"/>
      <c r="P2" s="107"/>
      <c r="Q2" s="107"/>
      <c r="R2" s="107"/>
    </row>
    <row r="3" spans="2:18" ht="22.5" customHeight="1">
      <c r="B3" s="106" t="s">
        <v>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2:18" ht="15.75">
      <c r="B4" s="134" t="s">
        <v>1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2:18" ht="15.75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</row>
    <row r="6" ht="24" customHeight="1"/>
    <row r="7" spans="2:18" ht="15.75" customHeight="1">
      <c r="B7" s="15"/>
      <c r="C7" s="15"/>
      <c r="D7" s="15"/>
      <c r="E7" s="16"/>
      <c r="F7" s="17"/>
      <c r="G7" s="16"/>
      <c r="H7" s="16"/>
      <c r="J7" s="15"/>
      <c r="K7" s="15"/>
      <c r="L7" s="15"/>
      <c r="M7" s="15"/>
      <c r="N7" s="15"/>
      <c r="O7" s="15"/>
      <c r="P7" s="57" t="s">
        <v>101</v>
      </c>
      <c r="Q7" s="18">
        <v>658615</v>
      </c>
      <c r="R7" s="15"/>
    </row>
    <row r="8" spans="2:18" ht="15.75">
      <c r="B8" s="3"/>
      <c r="C8" s="19"/>
      <c r="D8" s="20"/>
      <c r="E8" s="21"/>
      <c r="F8" s="21"/>
      <c r="G8" s="21"/>
      <c r="H8" s="21"/>
      <c r="I8" s="15"/>
      <c r="J8" s="2"/>
      <c r="K8" s="2"/>
      <c r="L8" s="2"/>
      <c r="M8" s="11"/>
      <c r="N8" s="20"/>
      <c r="O8" s="22"/>
      <c r="P8" s="20"/>
      <c r="Q8" s="22"/>
      <c r="R8" s="23" t="s">
        <v>2</v>
      </c>
    </row>
    <row r="9" spans="2:18" ht="15.75">
      <c r="B9" s="58"/>
      <c r="C9" s="24" t="s">
        <v>3</v>
      </c>
      <c r="D9" s="24" t="s">
        <v>3</v>
      </c>
      <c r="E9" s="25" t="s">
        <v>3</v>
      </c>
      <c r="F9" s="25" t="s">
        <v>3</v>
      </c>
      <c r="G9" s="25" t="s">
        <v>4</v>
      </c>
      <c r="H9" s="25" t="s">
        <v>5</v>
      </c>
      <c r="I9" s="24" t="s">
        <v>3</v>
      </c>
      <c r="J9" s="24" t="s">
        <v>6</v>
      </c>
      <c r="K9" s="24" t="s">
        <v>7</v>
      </c>
      <c r="L9" s="24" t="s">
        <v>7</v>
      </c>
      <c r="M9" s="26" t="s">
        <v>8</v>
      </c>
      <c r="N9" s="24" t="s">
        <v>9</v>
      </c>
      <c r="O9" s="27" t="s">
        <v>8</v>
      </c>
      <c r="P9" s="24" t="s">
        <v>10</v>
      </c>
      <c r="Q9" s="110" t="s">
        <v>11</v>
      </c>
      <c r="R9" s="111"/>
    </row>
    <row r="10" spans="2:18" ht="15.75">
      <c r="B10" s="59"/>
      <c r="C10" s="28" t="s">
        <v>12</v>
      </c>
      <c r="D10" s="28" t="s">
        <v>13</v>
      </c>
      <c r="E10" s="29" t="s">
        <v>14</v>
      </c>
      <c r="F10" s="29" t="s">
        <v>15</v>
      </c>
      <c r="G10" s="29" t="s">
        <v>16</v>
      </c>
      <c r="H10" s="29" t="s">
        <v>17</v>
      </c>
      <c r="I10" s="28" t="s">
        <v>18</v>
      </c>
      <c r="J10" s="28" t="s">
        <v>17</v>
      </c>
      <c r="K10" s="28" t="s">
        <v>19</v>
      </c>
      <c r="L10" s="28" t="s">
        <v>20</v>
      </c>
      <c r="M10" s="30"/>
      <c r="N10" s="28" t="s">
        <v>21</v>
      </c>
      <c r="O10" s="31" t="s">
        <v>22</v>
      </c>
      <c r="P10" s="32" t="s">
        <v>23</v>
      </c>
      <c r="Q10" s="112"/>
      <c r="R10" s="113"/>
    </row>
    <row r="11" spans="2:18" ht="15.75" customHeight="1">
      <c r="B11" s="60"/>
      <c r="C11" s="28" t="s">
        <v>24</v>
      </c>
      <c r="D11" s="28" t="s">
        <v>25</v>
      </c>
      <c r="E11" s="29" t="s">
        <v>26</v>
      </c>
      <c r="F11" s="29" t="s">
        <v>27</v>
      </c>
      <c r="G11" s="29" t="s">
        <v>28</v>
      </c>
      <c r="H11" s="29" t="s">
        <v>29</v>
      </c>
      <c r="I11" s="28" t="s">
        <v>30</v>
      </c>
      <c r="J11" s="28" t="s">
        <v>31</v>
      </c>
      <c r="K11" s="28" t="s">
        <v>32</v>
      </c>
      <c r="L11" s="28" t="s">
        <v>33</v>
      </c>
      <c r="M11" s="30"/>
      <c r="N11" s="28" t="s">
        <v>34</v>
      </c>
      <c r="O11" s="31" t="s">
        <v>35</v>
      </c>
      <c r="P11" s="32" t="s">
        <v>36</v>
      </c>
      <c r="Q11" s="112"/>
      <c r="R11" s="113"/>
    </row>
    <row r="12" spans="2:18" ht="15.75">
      <c r="B12" s="61"/>
      <c r="C12" s="33"/>
      <c r="D12" s="28" t="s">
        <v>37</v>
      </c>
      <c r="E12" s="29"/>
      <c r="F12" s="29" t="s">
        <v>38</v>
      </c>
      <c r="G12" s="29" t="s">
        <v>39</v>
      </c>
      <c r="H12" s="29"/>
      <c r="I12" s="28" t="s">
        <v>40</v>
      </c>
      <c r="J12" s="28" t="s">
        <v>41</v>
      </c>
      <c r="K12" s="28"/>
      <c r="L12" s="28" t="s">
        <v>42</v>
      </c>
      <c r="M12" s="30"/>
      <c r="N12" s="28" t="s">
        <v>43</v>
      </c>
      <c r="O12" s="30" t="s">
        <v>44</v>
      </c>
      <c r="P12" s="32" t="s">
        <v>45</v>
      </c>
      <c r="Q12" s="112"/>
      <c r="R12" s="113"/>
    </row>
    <row r="13" spans="2:18" ht="15.75">
      <c r="B13" s="62"/>
      <c r="C13" s="2"/>
      <c r="D13" s="28" t="s">
        <v>46</v>
      </c>
      <c r="E13" s="29"/>
      <c r="F13" s="29"/>
      <c r="G13" s="29" t="s">
        <v>47</v>
      </c>
      <c r="H13" s="29"/>
      <c r="I13" s="28" t="s">
        <v>48</v>
      </c>
      <c r="J13" s="28"/>
      <c r="K13" s="28"/>
      <c r="L13" s="28" t="s">
        <v>49</v>
      </c>
      <c r="M13" s="30"/>
      <c r="N13" s="28"/>
      <c r="O13" s="30"/>
      <c r="P13" s="32"/>
      <c r="Q13" s="109" t="s">
        <v>50</v>
      </c>
      <c r="R13" s="108" t="s">
        <v>51</v>
      </c>
    </row>
    <row r="14" spans="2:18" ht="15.75">
      <c r="B14" s="62"/>
      <c r="C14" s="2"/>
      <c r="D14" s="2"/>
      <c r="E14" s="2"/>
      <c r="F14" s="2"/>
      <c r="G14" s="29" t="s">
        <v>52</v>
      </c>
      <c r="H14" s="29"/>
      <c r="I14" s="35" t="s">
        <v>54</v>
      </c>
      <c r="J14" s="28"/>
      <c r="K14" s="28"/>
      <c r="L14" s="35" t="s">
        <v>53</v>
      </c>
      <c r="M14" s="30"/>
      <c r="N14" s="28"/>
      <c r="O14" s="30"/>
      <c r="P14" s="32"/>
      <c r="Q14" s="109"/>
      <c r="R14" s="108"/>
    </row>
    <row r="15" spans="2:18" ht="16.5" customHeight="1">
      <c r="B15" s="64"/>
      <c r="C15" s="36"/>
      <c r="D15" s="2"/>
      <c r="E15" s="36"/>
      <c r="F15" s="36"/>
      <c r="G15" s="2"/>
      <c r="H15" s="37"/>
      <c r="I15" s="35" t="s">
        <v>55</v>
      </c>
      <c r="J15" s="35"/>
      <c r="K15" s="35"/>
      <c r="L15" s="2"/>
      <c r="M15" s="13"/>
      <c r="N15" s="35"/>
      <c r="O15" s="13"/>
      <c r="P15" s="38"/>
      <c r="Q15" s="109"/>
      <c r="R15" s="108"/>
    </row>
    <row r="16" spans="2:18" ht="21" customHeight="1">
      <c r="B16" s="64"/>
      <c r="C16" s="36"/>
      <c r="D16" s="2"/>
      <c r="E16" s="37"/>
      <c r="F16" s="37"/>
      <c r="G16" s="37"/>
      <c r="H16" s="37"/>
      <c r="I16" s="2" t="s">
        <v>56</v>
      </c>
      <c r="J16" s="35"/>
      <c r="K16" s="35"/>
      <c r="L16" s="35"/>
      <c r="M16" s="13"/>
      <c r="N16" s="35"/>
      <c r="O16" s="13"/>
      <c r="P16" s="38"/>
      <c r="Q16" s="34"/>
      <c r="R16" s="63"/>
    </row>
    <row r="17" spans="2:18" ht="15.75" customHeight="1">
      <c r="B17" s="65"/>
      <c r="C17" s="39"/>
      <c r="D17" s="2"/>
      <c r="E17" s="37"/>
      <c r="F17" s="37"/>
      <c r="G17" s="37"/>
      <c r="H17" s="37"/>
      <c r="I17" s="2"/>
      <c r="J17" s="40"/>
      <c r="K17" s="35"/>
      <c r="L17" s="35"/>
      <c r="M17" s="13"/>
      <c r="N17" s="35"/>
      <c r="O17" s="13"/>
      <c r="P17" s="38"/>
      <c r="Q17" s="13"/>
      <c r="R17" s="63"/>
    </row>
    <row r="18" spans="2:18" s="41" customFormat="1" ht="15.75">
      <c r="B18" s="66" t="s">
        <v>57</v>
      </c>
      <c r="C18" s="47">
        <f>C19+C35+C36+C37+C38+C40+C42</f>
        <v>8701.408807</v>
      </c>
      <c r="D18" s="117">
        <f>D19+D35+D36+D37+D38+D40+D42</f>
        <v>4208.424556777777</v>
      </c>
      <c r="E18" s="116">
        <f>E19+E35+E36+E40+E42+E37+E38</f>
        <v>4246.161</v>
      </c>
      <c r="F18" s="116">
        <f>F19+F35+F36+F40+F42+F37+F38</f>
        <v>122.508776</v>
      </c>
      <c r="G18" s="116">
        <f>G19+G35+G36+G40+G42+G37+G38</f>
        <v>1489.0206130000001</v>
      </c>
      <c r="H18" s="116">
        <f>H19+H35+H36+H40+H42+H37+H38</f>
        <v>0</v>
      </c>
      <c r="I18" s="42">
        <f>I19+I35+I36+I40+I42+I37+I38</f>
        <v>1493.9539130000003</v>
      </c>
      <c r="J18" s="42">
        <f>J19+J35+J36+J40+J42+J37+J38</f>
        <v>56.84891666666666</v>
      </c>
      <c r="K18" s="42">
        <f>K19+K35+K36+K40+K42+K37+K38</f>
        <v>74.826297</v>
      </c>
      <c r="L18" s="117">
        <f>L19+L35+L36+L40+L42+L37+L38</f>
        <v>98.32216000000001</v>
      </c>
      <c r="M18" s="118">
        <f aca="true" t="shared" si="0" ref="M18:M42">SUM(C18:L18)</f>
        <v>20491.47503944444</v>
      </c>
      <c r="N18" s="117">
        <f>N19+N35+N36+N40+N37</f>
        <v>-2767.008078777778</v>
      </c>
      <c r="O18" s="118">
        <f aca="true" t="shared" si="1" ref="O18:O42">M18+N18</f>
        <v>17724.466960666665</v>
      </c>
      <c r="P18" s="117">
        <f>P19+P35+P36+P40</f>
        <v>-114</v>
      </c>
      <c r="Q18" s="119">
        <f aca="true" t="shared" si="2" ref="Q18:Q42">O18+P18</f>
        <v>17610.466960666665</v>
      </c>
      <c r="R18" s="120">
        <f aca="true" t="shared" si="3" ref="R18:R42">Q18/$Q$7*100</f>
        <v>2.6738636321168916</v>
      </c>
    </row>
    <row r="19" spans="2:18" s="13" customFormat="1" ht="18.75" customHeight="1">
      <c r="B19" s="67" t="s">
        <v>58</v>
      </c>
      <c r="C19" s="34">
        <f>C20+C33+C34</f>
        <v>7884.841011999999</v>
      </c>
      <c r="D19" s="34">
        <f>D20+D33+D34</f>
        <v>3830.7027439999993</v>
      </c>
      <c r="E19" s="43">
        <f>E20+E33+E34</f>
        <v>3225.161</v>
      </c>
      <c r="F19" s="43">
        <f>F20+F33+F34</f>
        <v>121.05956499999999</v>
      </c>
      <c r="G19" s="43">
        <f>G20+G33+G34</f>
        <v>1377.44559</v>
      </c>
      <c r="H19" s="43"/>
      <c r="I19" s="34">
        <f>I20+I33+I34</f>
        <v>993.7282070000001</v>
      </c>
      <c r="J19" s="34"/>
      <c r="K19" s="44">
        <f>K20+K33+K34</f>
        <v>74.826297</v>
      </c>
      <c r="L19" s="44">
        <f>L20+L33+L34</f>
        <v>98.32216000000001</v>
      </c>
      <c r="M19" s="34">
        <f t="shared" si="0"/>
        <v>17606.086574999998</v>
      </c>
      <c r="N19" s="34">
        <f>N20+N33+N34</f>
        <v>-866.61714</v>
      </c>
      <c r="O19" s="44">
        <f t="shared" si="1"/>
        <v>16739.469435</v>
      </c>
      <c r="P19" s="34">
        <f>P20+P33+P34</f>
        <v>0</v>
      </c>
      <c r="Q19" s="45">
        <f t="shared" si="2"/>
        <v>16739.469435</v>
      </c>
      <c r="R19" s="68">
        <f t="shared" si="3"/>
        <v>2.541616792056057</v>
      </c>
    </row>
    <row r="20" spans="2:18" ht="28.5" customHeight="1">
      <c r="B20" s="69" t="s">
        <v>59</v>
      </c>
      <c r="C20" s="44">
        <f aca="true" t="shared" si="4" ref="C20:L20">C21+C25+C26+C31+C32</f>
        <v>7316.630942999999</v>
      </c>
      <c r="D20" s="44">
        <f t="shared" si="4"/>
        <v>2906.6798789999993</v>
      </c>
      <c r="E20" s="70">
        <f t="shared" si="4"/>
        <v>0</v>
      </c>
      <c r="F20" s="70">
        <f t="shared" si="4"/>
        <v>0.001422</v>
      </c>
      <c r="G20" s="70">
        <f t="shared" si="4"/>
        <v>0.227713</v>
      </c>
      <c r="H20" s="70">
        <f t="shared" si="4"/>
        <v>0</v>
      </c>
      <c r="I20" s="44">
        <f t="shared" si="4"/>
        <v>272.626239</v>
      </c>
      <c r="J20" s="71">
        <f t="shared" si="4"/>
        <v>0</v>
      </c>
      <c r="K20" s="71">
        <f t="shared" si="4"/>
        <v>0</v>
      </c>
      <c r="L20" s="71">
        <f t="shared" si="4"/>
        <v>0</v>
      </c>
      <c r="M20" s="44">
        <f t="shared" si="0"/>
        <v>10496.166195999998</v>
      </c>
      <c r="N20" s="71">
        <f>N21+N25+N26+N31+N32</f>
        <v>0</v>
      </c>
      <c r="O20" s="44">
        <f t="shared" si="1"/>
        <v>10496.166195999998</v>
      </c>
      <c r="P20" s="71">
        <f>P21+P25+P26+P31+P32</f>
        <v>0</v>
      </c>
      <c r="Q20" s="44">
        <f t="shared" si="2"/>
        <v>10496.166195999998</v>
      </c>
      <c r="R20" s="68">
        <f t="shared" si="3"/>
        <v>1.5936725091290054</v>
      </c>
    </row>
    <row r="21" spans="2:18" ht="30.75" customHeight="1">
      <c r="B21" s="72" t="s">
        <v>60</v>
      </c>
      <c r="C21" s="44">
        <f aca="true" t="shared" si="5" ref="C21:H21">C22+C23+C24</f>
        <v>1086.5666509999999</v>
      </c>
      <c r="D21" s="44">
        <f t="shared" si="5"/>
        <v>1350.4759889999998</v>
      </c>
      <c r="E21" s="70">
        <f t="shared" si="5"/>
        <v>0</v>
      </c>
      <c r="F21" s="70">
        <f t="shared" si="5"/>
        <v>0</v>
      </c>
      <c r="G21" s="70">
        <f t="shared" si="5"/>
        <v>0</v>
      </c>
      <c r="H21" s="70">
        <f t="shared" si="5"/>
        <v>0</v>
      </c>
      <c r="I21" s="71"/>
      <c r="J21" s="71">
        <f>J22+J23+J24</f>
        <v>0</v>
      </c>
      <c r="K21" s="49">
        <f>K22+K23+K24</f>
        <v>0</v>
      </c>
      <c r="L21" s="71">
        <f>L22+L23+L24</f>
        <v>0</v>
      </c>
      <c r="M21" s="44">
        <f t="shared" si="0"/>
        <v>2437.0426399999997</v>
      </c>
      <c r="N21" s="71">
        <f>N22+N23+N24</f>
        <v>0</v>
      </c>
      <c r="O21" s="44">
        <f t="shared" si="1"/>
        <v>2437.0426399999997</v>
      </c>
      <c r="P21" s="71">
        <f>P22+P23+P24</f>
        <v>0</v>
      </c>
      <c r="Q21" s="44">
        <f t="shared" si="2"/>
        <v>2437.0426399999997</v>
      </c>
      <c r="R21" s="68">
        <f t="shared" si="3"/>
        <v>0.37002537749671655</v>
      </c>
    </row>
    <row r="22" spans="2:18" ht="22.5" customHeight="1">
      <c r="B22" s="73" t="s">
        <v>61</v>
      </c>
      <c r="C22" s="49">
        <v>247.20769</v>
      </c>
      <c r="D22" s="49">
        <v>0.003113</v>
      </c>
      <c r="E22" s="70"/>
      <c r="F22" s="70"/>
      <c r="G22" s="70"/>
      <c r="H22" s="70"/>
      <c r="I22" s="44"/>
      <c r="J22" s="49"/>
      <c r="K22" s="49"/>
      <c r="L22" s="49"/>
      <c r="M22" s="44">
        <f t="shared" si="0"/>
        <v>247.21080300000003</v>
      </c>
      <c r="N22" s="49"/>
      <c r="O22" s="44">
        <f t="shared" si="1"/>
        <v>247.21080300000003</v>
      </c>
      <c r="P22" s="49"/>
      <c r="Q22" s="44">
        <f t="shared" si="2"/>
        <v>247.21080300000003</v>
      </c>
      <c r="R22" s="68">
        <f t="shared" si="3"/>
        <v>0.03753494879406027</v>
      </c>
    </row>
    <row r="23" spans="2:18" ht="26.25" customHeight="1">
      <c r="B23" s="73" t="s">
        <v>62</v>
      </c>
      <c r="C23" s="49">
        <v>632.89896</v>
      </c>
      <c r="D23" s="49">
        <v>1349.7789149999999</v>
      </c>
      <c r="E23" s="74"/>
      <c r="F23" s="74"/>
      <c r="G23" s="74"/>
      <c r="H23" s="74"/>
      <c r="I23" s="44"/>
      <c r="J23" s="49"/>
      <c r="K23" s="49"/>
      <c r="L23" s="49"/>
      <c r="M23" s="44">
        <f t="shared" si="0"/>
        <v>1982.6778749999999</v>
      </c>
      <c r="N23" s="49"/>
      <c r="O23" s="44">
        <f t="shared" si="1"/>
        <v>1982.6778749999999</v>
      </c>
      <c r="P23" s="49"/>
      <c r="Q23" s="44">
        <f t="shared" si="2"/>
        <v>1982.6778749999999</v>
      </c>
      <c r="R23" s="68">
        <f t="shared" si="3"/>
        <v>0.3010374611874919</v>
      </c>
    </row>
    <row r="24" spans="2:18" ht="30.75" customHeight="1">
      <c r="B24" s="75" t="s">
        <v>63</v>
      </c>
      <c r="C24" s="78">
        <v>206.460001</v>
      </c>
      <c r="D24" s="49">
        <v>0.693961</v>
      </c>
      <c r="E24" s="74"/>
      <c r="F24" s="74"/>
      <c r="G24" s="74"/>
      <c r="H24" s="74"/>
      <c r="I24" s="44"/>
      <c r="J24" s="49"/>
      <c r="K24" s="49"/>
      <c r="L24" s="49"/>
      <c r="M24" s="44">
        <f t="shared" si="0"/>
        <v>207.153962</v>
      </c>
      <c r="N24" s="49"/>
      <c r="O24" s="44">
        <f t="shared" si="1"/>
        <v>207.153962</v>
      </c>
      <c r="P24" s="49"/>
      <c r="Q24" s="44">
        <f t="shared" si="2"/>
        <v>207.153962</v>
      </c>
      <c r="R24" s="68">
        <f t="shared" si="3"/>
        <v>0.031452967515164396</v>
      </c>
    </row>
    <row r="25" spans="2:18" ht="28.5" customHeight="1">
      <c r="B25" s="72" t="s">
        <v>64</v>
      </c>
      <c r="C25" s="49">
        <v>10.660082</v>
      </c>
      <c r="D25" s="49">
        <v>273.91834</v>
      </c>
      <c r="E25" s="70"/>
      <c r="F25" s="70"/>
      <c r="G25" s="70"/>
      <c r="H25" s="70"/>
      <c r="I25" s="44"/>
      <c r="J25" s="49"/>
      <c r="K25" s="49"/>
      <c r="L25" s="49"/>
      <c r="M25" s="44">
        <f t="shared" si="0"/>
        <v>284.578422</v>
      </c>
      <c r="N25" s="49"/>
      <c r="O25" s="44">
        <f t="shared" si="1"/>
        <v>284.578422</v>
      </c>
      <c r="P25" s="49"/>
      <c r="Q25" s="44">
        <f t="shared" si="2"/>
        <v>284.578422</v>
      </c>
      <c r="R25" s="68">
        <f t="shared" si="3"/>
        <v>0.04320861535191273</v>
      </c>
    </row>
    <row r="26" spans="2:18" ht="36.75" customHeight="1">
      <c r="B26" s="76" t="s">
        <v>65</v>
      </c>
      <c r="C26" s="77">
        <f>SUM(C27:C30)</f>
        <v>6171.06221</v>
      </c>
      <c r="D26" s="34">
        <f aca="true" t="shared" si="6" ref="D26:L26">D27+D28+D29+D30</f>
        <v>1268.5675689999998</v>
      </c>
      <c r="E26" s="74">
        <f t="shared" si="6"/>
        <v>0</v>
      </c>
      <c r="F26" s="74">
        <f t="shared" si="6"/>
        <v>0.001422</v>
      </c>
      <c r="G26" s="74">
        <f t="shared" si="6"/>
        <v>0.227713</v>
      </c>
      <c r="H26" s="74">
        <f t="shared" si="6"/>
        <v>0</v>
      </c>
      <c r="I26" s="34">
        <f t="shared" si="6"/>
        <v>240.103459</v>
      </c>
      <c r="J26" s="49">
        <f t="shared" si="6"/>
        <v>0</v>
      </c>
      <c r="K26" s="49">
        <f t="shared" si="6"/>
        <v>0</v>
      </c>
      <c r="L26" s="49">
        <f t="shared" si="6"/>
        <v>0</v>
      </c>
      <c r="M26" s="44">
        <f t="shared" si="0"/>
        <v>7679.962373</v>
      </c>
      <c r="N26" s="49">
        <f>N27+N28+N29</f>
        <v>0</v>
      </c>
      <c r="O26" s="44">
        <f t="shared" si="1"/>
        <v>7679.962373</v>
      </c>
      <c r="P26" s="49">
        <f>P27+P28+P29</f>
        <v>0</v>
      </c>
      <c r="Q26" s="44">
        <f t="shared" si="2"/>
        <v>7679.962373</v>
      </c>
      <c r="R26" s="68">
        <f t="shared" si="3"/>
        <v>1.1660776588750636</v>
      </c>
    </row>
    <row r="27" spans="2:18" ht="18.75" customHeight="1">
      <c r="B27" s="73" t="s">
        <v>66</v>
      </c>
      <c r="C27" s="49">
        <v>3865.7570000000005</v>
      </c>
      <c r="D27" s="49">
        <v>1161.838</v>
      </c>
      <c r="E27" s="70"/>
      <c r="F27" s="70"/>
      <c r="G27" s="70"/>
      <c r="H27" s="70"/>
      <c r="I27" s="44"/>
      <c r="J27" s="49"/>
      <c r="K27" s="49"/>
      <c r="L27" s="49"/>
      <c r="M27" s="44">
        <f t="shared" si="0"/>
        <v>5027.595</v>
      </c>
      <c r="N27" s="49"/>
      <c r="O27" s="44">
        <f t="shared" si="1"/>
        <v>5027.595</v>
      </c>
      <c r="P27" s="49"/>
      <c r="Q27" s="44">
        <f t="shared" si="2"/>
        <v>5027.595</v>
      </c>
      <c r="R27" s="68">
        <f t="shared" si="3"/>
        <v>0.7633587148789506</v>
      </c>
    </row>
    <row r="28" spans="2:18" ht="20.25" customHeight="1">
      <c r="B28" s="73" t="s">
        <v>67</v>
      </c>
      <c r="C28" s="49">
        <v>2163.206</v>
      </c>
      <c r="D28" s="49"/>
      <c r="E28" s="74"/>
      <c r="F28" s="74"/>
      <c r="G28" s="74"/>
      <c r="H28" s="74"/>
      <c r="I28" s="79">
        <v>208.608992</v>
      </c>
      <c r="J28" s="49"/>
      <c r="K28" s="49"/>
      <c r="L28" s="49"/>
      <c r="M28" s="44">
        <f t="shared" si="0"/>
        <v>2371.814992</v>
      </c>
      <c r="N28" s="49"/>
      <c r="O28" s="44">
        <f t="shared" si="1"/>
        <v>2371.814992</v>
      </c>
      <c r="P28" s="49"/>
      <c r="Q28" s="44">
        <f t="shared" si="2"/>
        <v>2371.814992</v>
      </c>
      <c r="R28" s="68">
        <f t="shared" si="3"/>
        <v>0.360121617637011</v>
      </c>
    </row>
    <row r="29" spans="2:18" s="46" customFormat="1" ht="33.75" customHeight="1">
      <c r="B29" s="80" t="s">
        <v>68</v>
      </c>
      <c r="C29" s="49">
        <v>82.709886</v>
      </c>
      <c r="D29" s="49">
        <v>3.7086819999999996</v>
      </c>
      <c r="E29" s="74"/>
      <c r="F29" s="74">
        <v>0</v>
      </c>
      <c r="G29" s="74">
        <v>0.227713</v>
      </c>
      <c r="H29" s="74"/>
      <c r="I29" s="81">
        <v>0.03</v>
      </c>
      <c r="J29" s="49"/>
      <c r="K29" s="49"/>
      <c r="L29" s="49"/>
      <c r="M29" s="44">
        <f t="shared" si="0"/>
        <v>86.67628099999999</v>
      </c>
      <c r="N29" s="49"/>
      <c r="O29" s="44">
        <f t="shared" si="1"/>
        <v>86.67628099999999</v>
      </c>
      <c r="P29" s="49"/>
      <c r="Q29" s="44">
        <f t="shared" si="2"/>
        <v>86.67628099999999</v>
      </c>
      <c r="R29" s="68">
        <f t="shared" si="3"/>
        <v>0.013160386720618264</v>
      </c>
    </row>
    <row r="30" spans="2:18" ht="45.75" customHeight="1">
      <c r="B30" s="80" t="s">
        <v>69</v>
      </c>
      <c r="C30" s="49">
        <v>59.389324</v>
      </c>
      <c r="D30" s="49">
        <v>103.020887</v>
      </c>
      <c r="E30" s="74"/>
      <c r="F30" s="74">
        <v>0.001422</v>
      </c>
      <c r="G30" s="74"/>
      <c r="H30" s="74"/>
      <c r="I30" s="49">
        <v>31.464467</v>
      </c>
      <c r="J30" s="49"/>
      <c r="K30" s="49"/>
      <c r="L30" s="49"/>
      <c r="M30" s="44">
        <f t="shared" si="0"/>
        <v>193.8761</v>
      </c>
      <c r="N30" s="49"/>
      <c r="O30" s="44">
        <f t="shared" si="1"/>
        <v>193.8761</v>
      </c>
      <c r="P30" s="49"/>
      <c r="Q30" s="44">
        <f t="shared" si="2"/>
        <v>193.8761</v>
      </c>
      <c r="R30" s="68">
        <f t="shared" si="3"/>
        <v>0.02943693963848379</v>
      </c>
    </row>
    <row r="31" spans="2:18" ht="30.75" customHeight="1">
      <c r="B31" s="76" t="s">
        <v>70</v>
      </c>
      <c r="C31" s="49">
        <v>47.637</v>
      </c>
      <c r="D31" s="49">
        <v>0</v>
      </c>
      <c r="E31" s="74"/>
      <c r="F31" s="74"/>
      <c r="G31" s="74"/>
      <c r="H31" s="74"/>
      <c r="I31" s="49">
        <v>0</v>
      </c>
      <c r="J31" s="49"/>
      <c r="K31" s="49"/>
      <c r="L31" s="49"/>
      <c r="M31" s="44">
        <f t="shared" si="0"/>
        <v>47.637</v>
      </c>
      <c r="N31" s="49"/>
      <c r="O31" s="44">
        <f t="shared" si="1"/>
        <v>47.637</v>
      </c>
      <c r="P31" s="49"/>
      <c r="Q31" s="44">
        <f t="shared" si="2"/>
        <v>47.637</v>
      </c>
      <c r="R31" s="68">
        <f t="shared" si="3"/>
        <v>0.007232905415151493</v>
      </c>
    </row>
    <row r="32" spans="2:18" ht="26.25" customHeight="1">
      <c r="B32" s="82" t="s">
        <v>71</v>
      </c>
      <c r="C32" s="49">
        <v>0.705</v>
      </c>
      <c r="D32" s="49">
        <v>13.717981</v>
      </c>
      <c r="E32" s="74"/>
      <c r="F32" s="74"/>
      <c r="G32" s="74"/>
      <c r="H32" s="74"/>
      <c r="I32" s="49">
        <v>32.52278</v>
      </c>
      <c r="J32" s="49"/>
      <c r="K32" s="49"/>
      <c r="L32" s="49"/>
      <c r="M32" s="44">
        <f t="shared" si="0"/>
        <v>46.945761</v>
      </c>
      <c r="N32" s="49"/>
      <c r="O32" s="44">
        <f t="shared" si="1"/>
        <v>46.945761</v>
      </c>
      <c r="P32" s="49"/>
      <c r="Q32" s="44">
        <f t="shared" si="2"/>
        <v>46.945761</v>
      </c>
      <c r="R32" s="68">
        <f t="shared" si="3"/>
        <v>0.007127951990161172</v>
      </c>
    </row>
    <row r="33" spans="2:18" ht="27.75" customHeight="1">
      <c r="B33" s="83" t="s">
        <v>72</v>
      </c>
      <c r="C33" s="49">
        <v>16.219069</v>
      </c>
      <c r="D33" s="49"/>
      <c r="E33" s="74">
        <v>3254.8940000000002</v>
      </c>
      <c r="F33" s="74">
        <v>121.79799999999999</v>
      </c>
      <c r="G33" s="74">
        <v>1384.5595560000002</v>
      </c>
      <c r="H33" s="74"/>
      <c r="I33" s="49">
        <v>0.364861</v>
      </c>
      <c r="J33" s="49"/>
      <c r="K33" s="49"/>
      <c r="L33" s="49"/>
      <c r="M33" s="44">
        <f t="shared" si="0"/>
        <v>4777.835486</v>
      </c>
      <c r="N33" s="84">
        <v>-29.215367</v>
      </c>
      <c r="O33" s="44">
        <f t="shared" si="1"/>
        <v>4748.620119</v>
      </c>
      <c r="P33" s="49"/>
      <c r="Q33" s="44">
        <f t="shared" si="2"/>
        <v>4748.620119</v>
      </c>
      <c r="R33" s="68">
        <f t="shared" si="3"/>
        <v>0.7210009062957874</v>
      </c>
    </row>
    <row r="34" spans="2:18" ht="27" customHeight="1">
      <c r="B34" s="85" t="s">
        <v>73</v>
      </c>
      <c r="C34" s="86">
        <v>551.991</v>
      </c>
      <c r="D34" s="49">
        <v>924.0228649999999</v>
      </c>
      <c r="E34" s="74">
        <v>-29.733</v>
      </c>
      <c r="F34" s="74">
        <v>-0.739857</v>
      </c>
      <c r="G34" s="74">
        <v>-7.341679</v>
      </c>
      <c r="H34" s="74"/>
      <c r="I34" s="49">
        <v>720.737107</v>
      </c>
      <c r="J34" s="49"/>
      <c r="K34" s="49">
        <v>74.826297</v>
      </c>
      <c r="L34" s="49">
        <v>98.32216000000001</v>
      </c>
      <c r="M34" s="44">
        <f t="shared" si="0"/>
        <v>2332.084893</v>
      </c>
      <c r="N34" s="84">
        <v>-837.4017729999999</v>
      </c>
      <c r="O34" s="44">
        <f t="shared" si="1"/>
        <v>1494.6831200000001</v>
      </c>
      <c r="P34" s="49"/>
      <c r="Q34" s="44">
        <f t="shared" si="2"/>
        <v>1494.6831200000001</v>
      </c>
      <c r="R34" s="68">
        <f t="shared" si="3"/>
        <v>0.22694337663126413</v>
      </c>
    </row>
    <row r="35" spans="2:18" ht="24" customHeight="1">
      <c r="B35" s="87" t="s">
        <v>74</v>
      </c>
      <c r="C35" s="49">
        <v>0</v>
      </c>
      <c r="D35" s="49">
        <v>285.99097599999993</v>
      </c>
      <c r="E35" s="74">
        <v>1021</v>
      </c>
      <c r="F35" s="74"/>
      <c r="G35" s="74">
        <v>111.575023</v>
      </c>
      <c r="H35" s="74"/>
      <c r="I35" s="49">
        <v>475.440662</v>
      </c>
      <c r="J35" s="49"/>
      <c r="K35" s="49"/>
      <c r="L35" s="49">
        <v>0</v>
      </c>
      <c r="M35" s="44">
        <f t="shared" si="0"/>
        <v>1894.0066610000001</v>
      </c>
      <c r="N35" s="34">
        <v>-1894.0066610000001</v>
      </c>
      <c r="O35" s="44">
        <f t="shared" si="1"/>
        <v>0</v>
      </c>
      <c r="P35" s="49"/>
      <c r="Q35" s="44">
        <f t="shared" si="2"/>
        <v>0</v>
      </c>
      <c r="R35" s="68">
        <f t="shared" si="3"/>
        <v>0</v>
      </c>
    </row>
    <row r="36" spans="2:18" ht="23.25" customHeight="1">
      <c r="B36" s="87" t="s">
        <v>75</v>
      </c>
      <c r="C36" s="49">
        <v>7.116795</v>
      </c>
      <c r="D36" s="49">
        <v>8.662221</v>
      </c>
      <c r="E36" s="74"/>
      <c r="F36" s="74"/>
      <c r="G36" s="74"/>
      <c r="H36" s="74"/>
      <c r="I36" s="49">
        <v>2.5873570000000004</v>
      </c>
      <c r="J36" s="49"/>
      <c r="K36" s="49"/>
      <c r="L36" s="49"/>
      <c r="M36" s="44">
        <f t="shared" si="0"/>
        <v>18.366373</v>
      </c>
      <c r="N36" s="49">
        <v>0</v>
      </c>
      <c r="O36" s="44">
        <f t="shared" si="1"/>
        <v>18.366373</v>
      </c>
      <c r="P36" s="49"/>
      <c r="Q36" s="44">
        <f t="shared" si="2"/>
        <v>18.366373</v>
      </c>
      <c r="R36" s="68">
        <f t="shared" si="3"/>
        <v>0.0027886356976382256</v>
      </c>
    </row>
    <row r="37" spans="2:18" ht="21" customHeight="1">
      <c r="B37" s="87" t="s">
        <v>76</v>
      </c>
      <c r="C37" s="49">
        <v>0</v>
      </c>
      <c r="D37" s="49">
        <v>6.384277777777778</v>
      </c>
      <c r="E37" s="74"/>
      <c r="F37" s="74"/>
      <c r="G37" s="74">
        <v>0</v>
      </c>
      <c r="H37" s="74"/>
      <c r="I37" s="44"/>
      <c r="J37" s="49">
        <v>56.84891666666666</v>
      </c>
      <c r="K37" s="49"/>
      <c r="L37" s="49">
        <v>0</v>
      </c>
      <c r="M37" s="44">
        <f t="shared" si="0"/>
        <v>63.233194444444436</v>
      </c>
      <c r="N37" s="34">
        <v>-6.384277777777778</v>
      </c>
      <c r="O37" s="44">
        <f t="shared" si="1"/>
        <v>56.84891666666666</v>
      </c>
      <c r="P37" s="49"/>
      <c r="Q37" s="44">
        <f t="shared" si="2"/>
        <v>56.84891666666666</v>
      </c>
      <c r="R37" s="68">
        <f t="shared" si="3"/>
        <v>0.008631585473556882</v>
      </c>
    </row>
    <row r="38" spans="2:18" ht="36" customHeight="1">
      <c r="B38" s="88" t="s">
        <v>77</v>
      </c>
      <c r="C38" s="86">
        <v>576.101</v>
      </c>
      <c r="D38" s="49">
        <v>76.68433799999998</v>
      </c>
      <c r="E38" s="74">
        <v>0</v>
      </c>
      <c r="F38" s="74">
        <v>1.449211</v>
      </c>
      <c r="G38" s="74">
        <v>0</v>
      </c>
      <c r="H38" s="74"/>
      <c r="I38" s="71">
        <v>22.197687000000002</v>
      </c>
      <c r="J38" s="49"/>
      <c r="K38" s="49"/>
      <c r="L38" s="49"/>
      <c r="M38" s="44">
        <f t="shared" si="0"/>
        <v>676.432236</v>
      </c>
      <c r="N38" s="49"/>
      <c r="O38" s="44">
        <f t="shared" si="1"/>
        <v>676.432236</v>
      </c>
      <c r="P38" s="49"/>
      <c r="Q38" s="44">
        <f t="shared" si="2"/>
        <v>676.432236</v>
      </c>
      <c r="R38" s="68">
        <f t="shared" si="3"/>
        <v>0.1027052581553715</v>
      </c>
    </row>
    <row r="39" spans="2:18" ht="9" customHeight="1">
      <c r="B39" s="88"/>
      <c r="C39" s="86"/>
      <c r="D39" s="49"/>
      <c r="E39" s="74"/>
      <c r="F39" s="74"/>
      <c r="G39" s="74"/>
      <c r="H39" s="74"/>
      <c r="I39" s="89"/>
      <c r="J39" s="49"/>
      <c r="K39" s="49"/>
      <c r="L39" s="49"/>
      <c r="M39" s="44">
        <f t="shared" si="0"/>
        <v>0</v>
      </c>
      <c r="N39" s="49"/>
      <c r="O39" s="44">
        <f t="shared" si="1"/>
        <v>0</v>
      </c>
      <c r="P39" s="49"/>
      <c r="Q39" s="44">
        <f t="shared" si="2"/>
        <v>0</v>
      </c>
      <c r="R39" s="68">
        <f t="shared" si="3"/>
        <v>0</v>
      </c>
    </row>
    <row r="40" spans="2:18" ht="22.5" customHeight="1">
      <c r="B40" s="87" t="s">
        <v>78</v>
      </c>
      <c r="C40" s="49">
        <f aca="true" t="shared" si="7" ref="C40:I40">C41</f>
        <v>114</v>
      </c>
      <c r="D40" s="49">
        <f t="shared" si="7"/>
        <v>0</v>
      </c>
      <c r="E40" s="74">
        <f t="shared" si="7"/>
        <v>0</v>
      </c>
      <c r="F40" s="74">
        <f t="shared" si="7"/>
        <v>0</v>
      </c>
      <c r="G40" s="74">
        <f t="shared" si="7"/>
        <v>0</v>
      </c>
      <c r="H40" s="74">
        <f t="shared" si="7"/>
        <v>0</v>
      </c>
      <c r="I40" s="49">
        <f t="shared" si="7"/>
        <v>0</v>
      </c>
      <c r="J40" s="49"/>
      <c r="K40" s="49"/>
      <c r="L40" s="49">
        <f>L41</f>
        <v>0</v>
      </c>
      <c r="M40" s="44">
        <f t="shared" si="0"/>
        <v>114</v>
      </c>
      <c r="N40" s="49"/>
      <c r="O40" s="44">
        <f t="shared" si="1"/>
        <v>114</v>
      </c>
      <c r="P40" s="49">
        <f>P41</f>
        <v>-114</v>
      </c>
      <c r="Q40" s="45">
        <f t="shared" si="2"/>
        <v>0</v>
      </c>
      <c r="R40" s="68">
        <f t="shared" si="3"/>
        <v>0</v>
      </c>
    </row>
    <row r="41" spans="1:18" ht="30">
      <c r="A41" s="131"/>
      <c r="B41" s="75" t="s">
        <v>79</v>
      </c>
      <c r="C41" s="49">
        <v>114</v>
      </c>
      <c r="D41" s="49">
        <f>'[89]UAT ian 2014'!J85</f>
        <v>0</v>
      </c>
      <c r="E41" s="74"/>
      <c r="F41" s="74">
        <v>0</v>
      </c>
      <c r="G41" s="74"/>
      <c r="H41" s="74"/>
      <c r="I41" s="44">
        <v>0</v>
      </c>
      <c r="J41" s="49"/>
      <c r="K41" s="49"/>
      <c r="L41" s="49"/>
      <c r="M41" s="44">
        <f t="shared" si="0"/>
        <v>114</v>
      </c>
      <c r="N41" s="49"/>
      <c r="O41" s="44">
        <f t="shared" si="1"/>
        <v>114</v>
      </c>
      <c r="P41" s="49">
        <f>-O41</f>
        <v>-114</v>
      </c>
      <c r="Q41" s="45">
        <f t="shared" si="2"/>
        <v>0</v>
      </c>
      <c r="R41" s="68">
        <f t="shared" si="3"/>
        <v>0</v>
      </c>
    </row>
    <row r="42" spans="1:18" ht="36" customHeight="1">
      <c r="A42" s="131"/>
      <c r="B42" s="88" t="s">
        <v>80</v>
      </c>
      <c r="C42" s="49">
        <v>119.35</v>
      </c>
      <c r="D42" s="49"/>
      <c r="E42" s="74"/>
      <c r="F42" s="74">
        <v>0</v>
      </c>
      <c r="G42" s="74"/>
      <c r="H42" s="74"/>
      <c r="I42" s="44"/>
      <c r="J42" s="49"/>
      <c r="K42" s="49"/>
      <c r="L42" s="49"/>
      <c r="M42" s="44">
        <f t="shared" si="0"/>
        <v>119.35</v>
      </c>
      <c r="N42" s="49"/>
      <c r="O42" s="44">
        <f t="shared" si="1"/>
        <v>119.35</v>
      </c>
      <c r="P42" s="49"/>
      <c r="Q42" s="45">
        <f t="shared" si="2"/>
        <v>119.35</v>
      </c>
      <c r="R42" s="68">
        <f t="shared" si="3"/>
        <v>0.01812136073426812</v>
      </c>
    </row>
    <row r="43" spans="1:21" s="13" customFormat="1" ht="18.75" customHeight="1">
      <c r="A43" s="132"/>
      <c r="B43" s="115" t="s">
        <v>81</v>
      </c>
      <c r="C43" s="47">
        <f>C44+C56+C59+C62</f>
        <v>8082.210877000001</v>
      </c>
      <c r="D43" s="47">
        <f aca="true" t="shared" si="8" ref="D43:L43">D44+D56+D59+D62+D63</f>
        <v>3244.953189777778</v>
      </c>
      <c r="E43" s="47">
        <f t="shared" si="8"/>
        <v>4283.524673</v>
      </c>
      <c r="F43" s="47">
        <f t="shared" si="8"/>
        <v>141.786537</v>
      </c>
      <c r="G43" s="47">
        <f t="shared" si="8"/>
        <v>2248.269886</v>
      </c>
      <c r="H43" s="116">
        <f t="shared" si="8"/>
        <v>0.8333333333333334</v>
      </c>
      <c r="I43" s="47">
        <f t="shared" si="8"/>
        <v>1044.5674889999998</v>
      </c>
      <c r="J43" s="47">
        <f t="shared" si="8"/>
        <v>56.84891666666666</v>
      </c>
      <c r="K43" s="116">
        <f t="shared" si="8"/>
        <v>53.811374</v>
      </c>
      <c r="L43" s="42">
        <f t="shared" si="8"/>
        <v>95.51094</v>
      </c>
      <c r="M43" s="42">
        <f aca="true" t="shared" si="9" ref="M43:M62">SUM(C43:L43)</f>
        <v>19252.317215777777</v>
      </c>
      <c r="N43" s="47">
        <f>N44+N56+N59+N62+N63</f>
        <v>-2767.0080787777774</v>
      </c>
      <c r="O43" s="42">
        <f aca="true" t="shared" si="10" ref="O43:O62">M43+N43</f>
        <v>16485.309137</v>
      </c>
      <c r="P43" s="47">
        <f>P44+P56+P59+P62+P63</f>
        <v>-373.073539</v>
      </c>
      <c r="Q43" s="48">
        <f aca="true" t="shared" si="11" ref="Q43:Q59">O43+P43</f>
        <v>16112.235598</v>
      </c>
      <c r="R43" s="90">
        <f aca="true" t="shared" si="12" ref="R43:R62">Q43/$Q$7*100</f>
        <v>2.4463815124162065</v>
      </c>
      <c r="U43" s="133"/>
    </row>
    <row r="44" spans="1:18" ht="19.5" customHeight="1">
      <c r="A44" s="131"/>
      <c r="B44" s="91" t="s">
        <v>82</v>
      </c>
      <c r="C44" s="34">
        <f>SUM(C45:C49)+C55</f>
        <v>7739.814200000001</v>
      </c>
      <c r="D44" s="34">
        <f aca="true" t="shared" si="13" ref="D44:L44">D45+D46+D47+D48+D49+D55</f>
        <v>2972.865469777778</v>
      </c>
      <c r="E44" s="43">
        <f t="shared" si="13"/>
        <v>4287.830014</v>
      </c>
      <c r="F44" s="43">
        <f t="shared" si="13"/>
        <v>143.039317</v>
      </c>
      <c r="G44" s="43">
        <f t="shared" si="13"/>
        <v>2249.39804</v>
      </c>
      <c r="H44" s="43">
        <f t="shared" si="13"/>
        <v>0</v>
      </c>
      <c r="I44" s="34">
        <f t="shared" si="13"/>
        <v>1026.207667</v>
      </c>
      <c r="J44" s="34">
        <f t="shared" si="13"/>
        <v>56.84891666666666</v>
      </c>
      <c r="K44" s="92">
        <f t="shared" si="13"/>
        <v>53.811998</v>
      </c>
      <c r="L44" s="34">
        <f t="shared" si="13"/>
        <v>92.38915</v>
      </c>
      <c r="M44" s="44">
        <f t="shared" si="9"/>
        <v>18622.204772444442</v>
      </c>
      <c r="N44" s="34">
        <f>N45+N46+N47+N48+N49+N55</f>
        <v>-2767.0080787777774</v>
      </c>
      <c r="O44" s="44">
        <f t="shared" si="10"/>
        <v>15855.196693666665</v>
      </c>
      <c r="P44" s="34">
        <f>P45+P46+P47+P48+P49+P55</f>
        <v>0</v>
      </c>
      <c r="Q44" s="45">
        <f t="shared" si="11"/>
        <v>15855.196693666665</v>
      </c>
      <c r="R44" s="68">
        <f t="shared" si="12"/>
        <v>2.407354325921314</v>
      </c>
    </row>
    <row r="45" spans="2:18" ht="23.25" customHeight="1">
      <c r="B45" s="93" t="s">
        <v>83</v>
      </c>
      <c r="C45" s="92">
        <v>1612.340228</v>
      </c>
      <c r="D45" s="92">
        <v>1524.9814615555556</v>
      </c>
      <c r="E45" s="70">
        <v>13.083582</v>
      </c>
      <c r="F45" s="70">
        <v>7.366746</v>
      </c>
      <c r="G45" s="70">
        <v>11.839582</v>
      </c>
      <c r="H45" s="70"/>
      <c r="I45" s="92">
        <v>616.128305</v>
      </c>
      <c r="J45" s="92">
        <v>0</v>
      </c>
      <c r="K45" s="71"/>
      <c r="L45" s="92">
        <v>20.80405</v>
      </c>
      <c r="M45" s="44">
        <f t="shared" si="9"/>
        <v>3806.543954555556</v>
      </c>
      <c r="N45" s="49"/>
      <c r="O45" s="44">
        <f t="shared" si="10"/>
        <v>3806.543954555556</v>
      </c>
      <c r="P45" s="49"/>
      <c r="Q45" s="45">
        <f t="shared" si="11"/>
        <v>3806.543954555556</v>
      </c>
      <c r="R45" s="68">
        <f t="shared" si="12"/>
        <v>0.5779619283732614</v>
      </c>
    </row>
    <row r="46" spans="2:18" ht="23.25" customHeight="1">
      <c r="B46" s="93" t="s">
        <v>84</v>
      </c>
      <c r="C46" s="92">
        <v>300.775674</v>
      </c>
      <c r="D46" s="92">
        <v>849.5967205555555</v>
      </c>
      <c r="E46" s="70">
        <v>31.336479</v>
      </c>
      <c r="F46" s="70">
        <v>2.994668</v>
      </c>
      <c r="G46" s="70">
        <v>2134.517195</v>
      </c>
      <c r="H46" s="70">
        <v>0</v>
      </c>
      <c r="I46" s="71">
        <v>304.061909</v>
      </c>
      <c r="J46" s="71">
        <v>0</v>
      </c>
      <c r="K46" s="71">
        <v>1.600825</v>
      </c>
      <c r="L46" s="71">
        <v>69.15378</v>
      </c>
      <c r="M46" s="44">
        <f t="shared" si="9"/>
        <v>3694.0372505555556</v>
      </c>
      <c r="N46" s="34">
        <v>-834.4919069999999</v>
      </c>
      <c r="O46" s="44">
        <f t="shared" si="10"/>
        <v>2859.5453435555555</v>
      </c>
      <c r="P46" s="49"/>
      <c r="Q46" s="45">
        <f t="shared" si="11"/>
        <v>2859.5453435555555</v>
      </c>
      <c r="R46" s="68">
        <f t="shared" si="12"/>
        <v>0.434175556820837</v>
      </c>
    </row>
    <row r="47" spans="2:18" ht="17.25" customHeight="1">
      <c r="B47" s="93" t="s">
        <v>85</v>
      </c>
      <c r="C47" s="92">
        <v>720.235839</v>
      </c>
      <c r="D47" s="92">
        <v>38.822041</v>
      </c>
      <c r="E47" s="70"/>
      <c r="F47" s="70"/>
      <c r="G47" s="70"/>
      <c r="H47" s="70">
        <v>0</v>
      </c>
      <c r="I47" s="71">
        <v>0.133684</v>
      </c>
      <c r="J47" s="71">
        <v>0</v>
      </c>
      <c r="K47" s="92">
        <v>52.211173</v>
      </c>
      <c r="L47" s="71">
        <v>2.43132</v>
      </c>
      <c r="M47" s="44">
        <f t="shared" si="9"/>
        <v>813.8340570000001</v>
      </c>
      <c r="N47" s="34">
        <v>-2.760435</v>
      </c>
      <c r="O47" s="44">
        <f t="shared" si="10"/>
        <v>811.0736220000001</v>
      </c>
      <c r="P47" s="49"/>
      <c r="Q47" s="45">
        <f t="shared" si="11"/>
        <v>811.0736220000001</v>
      </c>
      <c r="R47" s="68">
        <f t="shared" si="12"/>
        <v>0.12314836771103</v>
      </c>
    </row>
    <row r="48" spans="2:18" ht="18.75" customHeight="1">
      <c r="B48" s="93" t="s">
        <v>86</v>
      </c>
      <c r="C48" s="92">
        <v>636.506105</v>
      </c>
      <c r="D48" s="92">
        <v>146.179029</v>
      </c>
      <c r="E48" s="70"/>
      <c r="F48" s="70">
        <v>0.010214</v>
      </c>
      <c r="G48" s="70"/>
      <c r="H48" s="70"/>
      <c r="I48" s="71"/>
      <c r="J48" s="92">
        <v>0</v>
      </c>
      <c r="K48" s="45"/>
      <c r="L48" s="92"/>
      <c r="M48" s="44">
        <f t="shared" si="9"/>
        <v>782.6953480000001</v>
      </c>
      <c r="N48" s="49"/>
      <c r="O48" s="44">
        <f t="shared" si="10"/>
        <v>782.6953480000001</v>
      </c>
      <c r="P48" s="49"/>
      <c r="Q48" s="45">
        <f t="shared" si="11"/>
        <v>782.6953480000001</v>
      </c>
      <c r="R48" s="68">
        <f t="shared" si="12"/>
        <v>0.11883958731580668</v>
      </c>
    </row>
    <row r="49" spans="2:18" ht="26.25" customHeight="1">
      <c r="B49" s="94" t="s">
        <v>87</v>
      </c>
      <c r="C49" s="45">
        <f>SUM(C50:C54)</f>
        <v>4468.675386000001</v>
      </c>
      <c r="D49" s="45">
        <f aca="true" t="shared" si="14" ref="D49:L49">D50+D51+D53+D54+D52</f>
        <v>413.28621766666663</v>
      </c>
      <c r="E49" s="95">
        <f t="shared" si="14"/>
        <v>4243.409953</v>
      </c>
      <c r="F49" s="95">
        <f t="shared" si="14"/>
        <v>132.66768900000002</v>
      </c>
      <c r="G49" s="95">
        <f t="shared" si="14"/>
        <v>103.041263</v>
      </c>
      <c r="H49" s="95">
        <f t="shared" si="14"/>
        <v>0</v>
      </c>
      <c r="I49" s="45">
        <f t="shared" si="14"/>
        <v>105.883769</v>
      </c>
      <c r="J49" s="45">
        <f t="shared" si="14"/>
        <v>56.84891666666666</v>
      </c>
      <c r="K49" s="45">
        <f t="shared" si="14"/>
        <v>0</v>
      </c>
      <c r="L49" s="45">
        <f t="shared" si="14"/>
        <v>0</v>
      </c>
      <c r="M49" s="44">
        <f t="shared" si="9"/>
        <v>9523.813194333334</v>
      </c>
      <c r="N49" s="45">
        <f>N50+N51+N53+N54+N52</f>
        <v>-1929.7557367777777</v>
      </c>
      <c r="O49" s="44">
        <f t="shared" si="10"/>
        <v>7594.0574575555565</v>
      </c>
      <c r="P49" s="45">
        <f>P50+P51+P53+P54+P52</f>
        <v>0</v>
      </c>
      <c r="Q49" s="45">
        <f t="shared" si="11"/>
        <v>7594.0574575555565</v>
      </c>
      <c r="R49" s="68">
        <f t="shared" si="12"/>
        <v>1.1530343914966341</v>
      </c>
    </row>
    <row r="50" spans="2:18" ht="32.25" customHeight="1">
      <c r="B50" s="96" t="s">
        <v>88</v>
      </c>
      <c r="C50" s="92">
        <v>1770.69955</v>
      </c>
      <c r="D50" s="71">
        <v>37.41488899999999</v>
      </c>
      <c r="E50" s="97">
        <v>0.003034</v>
      </c>
      <c r="F50" s="97">
        <v>34.253096</v>
      </c>
      <c r="G50" s="97"/>
      <c r="H50" s="97">
        <v>0</v>
      </c>
      <c r="I50" s="92">
        <v>39.241139</v>
      </c>
      <c r="J50" s="92"/>
      <c r="K50" s="34"/>
      <c r="L50" s="71"/>
      <c r="M50" s="44">
        <f t="shared" si="9"/>
        <v>1881.611708</v>
      </c>
      <c r="N50" s="34">
        <v>-1843.6111</v>
      </c>
      <c r="O50" s="44">
        <f t="shared" si="10"/>
        <v>38.00060799999983</v>
      </c>
      <c r="P50" s="49"/>
      <c r="Q50" s="45">
        <f t="shared" si="11"/>
        <v>38.00060799999983</v>
      </c>
      <c r="R50" s="68">
        <f t="shared" si="12"/>
        <v>0.005769775665601273</v>
      </c>
    </row>
    <row r="51" spans="2:18" ht="15.75">
      <c r="B51" s="98" t="s">
        <v>89</v>
      </c>
      <c r="C51" s="92">
        <v>1258.702798</v>
      </c>
      <c r="D51" s="71">
        <v>6.699301666666667</v>
      </c>
      <c r="E51" s="70">
        <v>0</v>
      </c>
      <c r="F51" s="70"/>
      <c r="G51" s="70"/>
      <c r="H51" s="70"/>
      <c r="I51" s="71">
        <v>4.122234</v>
      </c>
      <c r="J51" s="92">
        <v>0.11291666666666667</v>
      </c>
      <c r="K51" s="71"/>
      <c r="L51" s="71"/>
      <c r="M51" s="44">
        <f t="shared" si="9"/>
        <v>1269.6372503333334</v>
      </c>
      <c r="N51" s="34">
        <v>-6.384277777777778</v>
      </c>
      <c r="O51" s="44">
        <f t="shared" si="10"/>
        <v>1263.2529725555557</v>
      </c>
      <c r="P51" s="49"/>
      <c r="Q51" s="45">
        <f t="shared" si="11"/>
        <v>1263.2529725555557</v>
      </c>
      <c r="R51" s="68">
        <f t="shared" si="12"/>
        <v>0.19180446430092782</v>
      </c>
    </row>
    <row r="52" spans="2:18" ht="38.25" customHeight="1">
      <c r="B52" s="80" t="s">
        <v>90</v>
      </c>
      <c r="C52" s="92">
        <v>266.497269</v>
      </c>
      <c r="D52" s="71">
        <v>122.086667</v>
      </c>
      <c r="E52" s="71"/>
      <c r="F52" s="71">
        <v>2.199378</v>
      </c>
      <c r="G52" s="71">
        <v>0</v>
      </c>
      <c r="H52" s="70"/>
      <c r="I52" s="71">
        <v>32.947518</v>
      </c>
      <c r="J52" s="99">
        <v>56.736</v>
      </c>
      <c r="K52" s="71"/>
      <c r="L52" s="71"/>
      <c r="M52" s="44">
        <f t="shared" si="9"/>
        <v>480.466832</v>
      </c>
      <c r="N52" s="34">
        <v>-79.760359</v>
      </c>
      <c r="O52" s="44">
        <f t="shared" si="10"/>
        <v>400.706473</v>
      </c>
      <c r="P52" s="49">
        <v>0</v>
      </c>
      <c r="Q52" s="44">
        <f t="shared" si="11"/>
        <v>400.706473</v>
      </c>
      <c r="R52" s="68">
        <f t="shared" si="12"/>
        <v>0.06084077541507558</v>
      </c>
    </row>
    <row r="53" spans="2:18" ht="15.75">
      <c r="B53" s="98" t="s">
        <v>91</v>
      </c>
      <c r="C53" s="92">
        <v>1094.175307</v>
      </c>
      <c r="D53" s="71">
        <v>224.81685399999998</v>
      </c>
      <c r="E53" s="70">
        <v>4243.406919</v>
      </c>
      <c r="F53" s="70">
        <v>96.06723000000001</v>
      </c>
      <c r="G53" s="70">
        <v>103.041263</v>
      </c>
      <c r="H53" s="70"/>
      <c r="I53" s="71">
        <v>3.268649</v>
      </c>
      <c r="J53" s="71"/>
      <c r="K53" s="71"/>
      <c r="L53" s="71"/>
      <c r="M53" s="44">
        <f t="shared" si="9"/>
        <v>5764.7762219999995</v>
      </c>
      <c r="N53" s="49"/>
      <c r="O53" s="44">
        <f t="shared" si="10"/>
        <v>5764.7762219999995</v>
      </c>
      <c r="P53" s="49"/>
      <c r="Q53" s="45">
        <f t="shared" si="11"/>
        <v>5764.7762219999995</v>
      </c>
      <c r="R53" s="68">
        <f t="shared" si="12"/>
        <v>0.8752877207473259</v>
      </c>
    </row>
    <row r="54" spans="2:18" ht="15.75">
      <c r="B54" s="98" t="s">
        <v>92</v>
      </c>
      <c r="C54" s="92">
        <v>78.600462</v>
      </c>
      <c r="D54" s="71">
        <v>22.268506</v>
      </c>
      <c r="E54" s="70">
        <v>0</v>
      </c>
      <c r="F54" s="70">
        <v>0.147985</v>
      </c>
      <c r="G54" s="70">
        <v>0</v>
      </c>
      <c r="H54" s="70"/>
      <c r="I54" s="71">
        <v>26.304229</v>
      </c>
      <c r="J54" s="71">
        <v>0</v>
      </c>
      <c r="K54" s="44">
        <v>0</v>
      </c>
      <c r="L54" s="71"/>
      <c r="M54" s="44">
        <f t="shared" si="9"/>
        <v>127.321182</v>
      </c>
      <c r="N54" s="49"/>
      <c r="O54" s="44">
        <f t="shared" si="10"/>
        <v>127.321182</v>
      </c>
      <c r="P54" s="49"/>
      <c r="Q54" s="45">
        <f t="shared" si="11"/>
        <v>127.321182</v>
      </c>
      <c r="R54" s="68">
        <f t="shared" si="12"/>
        <v>0.019331655367703437</v>
      </c>
    </row>
    <row r="55" spans="2:18" s="49" customFormat="1" ht="31.5" customHeight="1">
      <c r="B55" s="100" t="s">
        <v>93</v>
      </c>
      <c r="C55" s="92">
        <v>1.280968</v>
      </c>
      <c r="D55" s="71">
        <f>'[89]UAT ian 2014'!J122</f>
        <v>0</v>
      </c>
      <c r="E55" s="70">
        <v>0</v>
      </c>
      <c r="F55" s="70"/>
      <c r="G55" s="70"/>
      <c r="H55" s="70">
        <f>'[89]prog 2014'!G89/12</f>
        <v>0</v>
      </c>
      <c r="I55" s="71"/>
      <c r="J55" s="44">
        <v>0</v>
      </c>
      <c r="K55" s="44"/>
      <c r="L55" s="71"/>
      <c r="M55" s="44">
        <f t="shared" si="9"/>
        <v>1.280968</v>
      </c>
      <c r="N55" s="34">
        <v>0</v>
      </c>
      <c r="O55" s="44">
        <f t="shared" si="10"/>
        <v>1.280968</v>
      </c>
      <c r="Q55" s="45">
        <f t="shared" si="11"/>
        <v>1.280968</v>
      </c>
      <c r="R55" s="68">
        <f t="shared" si="12"/>
        <v>0.0001944942037457392</v>
      </c>
    </row>
    <row r="56" spans="2:18" ht="19.5" customHeight="1">
      <c r="B56" s="91" t="s">
        <v>94</v>
      </c>
      <c r="C56" s="44">
        <f>SUM(C57:C58)</f>
        <v>82.977632</v>
      </c>
      <c r="D56" s="44">
        <f aca="true" t="shared" si="15" ref="D56:L56">D57+D58</f>
        <v>206.92486822222224</v>
      </c>
      <c r="E56" s="101">
        <f t="shared" si="15"/>
        <v>0</v>
      </c>
      <c r="F56" s="101">
        <f t="shared" si="15"/>
        <v>0</v>
      </c>
      <c r="G56" s="101">
        <f t="shared" si="15"/>
        <v>0</v>
      </c>
      <c r="H56" s="101">
        <f t="shared" si="15"/>
        <v>0.8333333333333334</v>
      </c>
      <c r="I56" s="44">
        <f t="shared" si="15"/>
        <v>21.300442</v>
      </c>
      <c r="J56" s="44">
        <f t="shared" si="15"/>
        <v>0</v>
      </c>
      <c r="K56" s="71">
        <f t="shared" si="15"/>
        <v>0</v>
      </c>
      <c r="L56" s="44">
        <f t="shared" si="15"/>
        <v>0.53623</v>
      </c>
      <c r="M56" s="44">
        <f t="shared" si="9"/>
        <v>312.5725055555555</v>
      </c>
      <c r="N56" s="44">
        <v>0</v>
      </c>
      <c r="O56" s="44">
        <f t="shared" si="10"/>
        <v>312.5725055555555</v>
      </c>
      <c r="P56" s="49">
        <f>P57+P58</f>
        <v>0</v>
      </c>
      <c r="Q56" s="45">
        <f t="shared" si="11"/>
        <v>312.5725055555555</v>
      </c>
      <c r="R56" s="68">
        <f t="shared" si="12"/>
        <v>0.047459062662641376</v>
      </c>
    </row>
    <row r="57" spans="2:18" ht="19.5" customHeight="1">
      <c r="B57" s="98" t="s">
        <v>95</v>
      </c>
      <c r="C57" s="71">
        <v>82.977632</v>
      </c>
      <c r="D57" s="92">
        <v>194.87086822222224</v>
      </c>
      <c r="E57" s="70">
        <v>0</v>
      </c>
      <c r="F57" s="70"/>
      <c r="G57" s="70"/>
      <c r="H57" s="70">
        <v>0.8333333333333334</v>
      </c>
      <c r="I57" s="71">
        <v>21.300442</v>
      </c>
      <c r="J57" s="71">
        <v>0</v>
      </c>
      <c r="K57" s="44">
        <v>0</v>
      </c>
      <c r="L57" s="92">
        <v>0.53623</v>
      </c>
      <c r="M57" s="44">
        <f t="shared" si="9"/>
        <v>300.5185055555555</v>
      </c>
      <c r="N57" s="44">
        <v>0</v>
      </c>
      <c r="O57" s="44">
        <f t="shared" si="10"/>
        <v>300.5185055555555</v>
      </c>
      <c r="P57" s="49"/>
      <c r="Q57" s="45">
        <f t="shared" si="11"/>
        <v>300.5185055555555</v>
      </c>
      <c r="R57" s="68">
        <f t="shared" si="12"/>
        <v>0.04562885837030063</v>
      </c>
    </row>
    <row r="58" spans="2:18" ht="19.5" customHeight="1">
      <c r="B58" s="98" t="s">
        <v>96</v>
      </c>
      <c r="C58" s="71">
        <v>0</v>
      </c>
      <c r="D58" s="92">
        <v>12.054</v>
      </c>
      <c r="E58" s="97"/>
      <c r="F58" s="97"/>
      <c r="G58" s="97"/>
      <c r="H58" s="97"/>
      <c r="I58" s="71">
        <v>0</v>
      </c>
      <c r="J58" s="44"/>
      <c r="K58" s="44"/>
      <c r="L58" s="92"/>
      <c r="M58" s="44">
        <f t="shared" si="9"/>
        <v>12.054</v>
      </c>
      <c r="N58" s="49"/>
      <c r="O58" s="44">
        <f t="shared" si="10"/>
        <v>12.054</v>
      </c>
      <c r="P58" s="49">
        <v>0</v>
      </c>
      <c r="Q58" s="45">
        <f t="shared" si="11"/>
        <v>12.054</v>
      </c>
      <c r="R58" s="68">
        <f t="shared" si="12"/>
        <v>0.0018302042923407456</v>
      </c>
    </row>
    <row r="59" spans="2:18" ht="23.25" customHeight="1">
      <c r="B59" s="91" t="s">
        <v>78</v>
      </c>
      <c r="C59" s="45">
        <f>C60+C61</f>
        <v>288.269994</v>
      </c>
      <c r="D59" s="45">
        <f>D60+D61</f>
        <v>82.217985</v>
      </c>
      <c r="E59" s="97">
        <v>0</v>
      </c>
      <c r="F59" s="97">
        <v>0</v>
      </c>
      <c r="G59" s="97"/>
      <c r="H59" s="97"/>
      <c r="I59" s="45">
        <f>I60+I61</f>
        <v>0</v>
      </c>
      <c r="J59" s="44"/>
      <c r="K59" s="44">
        <f>K60+K61</f>
        <v>0</v>
      </c>
      <c r="L59" s="45">
        <f>L60+L61</f>
        <v>2.58556</v>
      </c>
      <c r="M59" s="44">
        <f t="shared" si="9"/>
        <v>373.073539</v>
      </c>
      <c r="N59" s="45">
        <v>0</v>
      </c>
      <c r="O59" s="44">
        <f t="shared" si="10"/>
        <v>373.073539</v>
      </c>
      <c r="P59" s="45">
        <f>P60+P61</f>
        <v>-373.073539</v>
      </c>
      <c r="Q59" s="45">
        <f t="shared" si="11"/>
        <v>0</v>
      </c>
      <c r="R59" s="68">
        <f t="shared" si="12"/>
        <v>0</v>
      </c>
    </row>
    <row r="60" spans="2:18" ht="15.75">
      <c r="B60" s="102" t="s">
        <v>97</v>
      </c>
      <c r="C60" s="103"/>
      <c r="D60" s="92">
        <v>0</v>
      </c>
      <c r="E60" s="97">
        <v>0</v>
      </c>
      <c r="F60" s="97">
        <v>0</v>
      </c>
      <c r="G60" s="97"/>
      <c r="H60" s="97">
        <v>0</v>
      </c>
      <c r="I60" s="92"/>
      <c r="J60" s="44"/>
      <c r="K60" s="44"/>
      <c r="L60" s="92"/>
      <c r="M60" s="104">
        <f t="shared" si="9"/>
        <v>0</v>
      </c>
      <c r="N60" s="49"/>
      <c r="O60" s="44">
        <f t="shared" si="10"/>
        <v>0</v>
      </c>
      <c r="P60" s="50">
        <f>-O60</f>
        <v>0</v>
      </c>
      <c r="Q60" s="45"/>
      <c r="R60" s="68">
        <f t="shared" si="12"/>
        <v>0</v>
      </c>
    </row>
    <row r="61" spans="2:18" ht="19.5" customHeight="1">
      <c r="B61" s="102" t="s">
        <v>98</v>
      </c>
      <c r="C61" s="92">
        <v>288.269994</v>
      </c>
      <c r="D61" s="92">
        <v>82.217985</v>
      </c>
      <c r="E61" s="97">
        <v>0</v>
      </c>
      <c r="F61" s="97">
        <v>0</v>
      </c>
      <c r="G61" s="97"/>
      <c r="H61" s="97">
        <v>0</v>
      </c>
      <c r="I61" s="92"/>
      <c r="J61" s="44"/>
      <c r="K61" s="44"/>
      <c r="L61" s="92">
        <v>2.58556</v>
      </c>
      <c r="M61" s="44">
        <f t="shared" si="9"/>
        <v>373.073539</v>
      </c>
      <c r="N61" s="34">
        <v>0</v>
      </c>
      <c r="O61" s="44">
        <f t="shared" si="10"/>
        <v>373.073539</v>
      </c>
      <c r="P61" s="49">
        <f>-O61</f>
        <v>-373.073539</v>
      </c>
      <c r="Q61" s="45">
        <f>O61+P61</f>
        <v>0</v>
      </c>
      <c r="R61" s="68">
        <f t="shared" si="12"/>
        <v>0</v>
      </c>
    </row>
    <row r="62" spans="2:18" ht="34.5" customHeight="1">
      <c r="B62" s="105" t="s">
        <v>99</v>
      </c>
      <c r="C62" s="92">
        <v>-28.850949</v>
      </c>
      <c r="D62" s="92">
        <v>-17.055133222222224</v>
      </c>
      <c r="E62" s="97">
        <v>-4.305341</v>
      </c>
      <c r="F62" s="97">
        <v>-1.25278</v>
      </c>
      <c r="G62" s="97">
        <v>-1.128154</v>
      </c>
      <c r="H62" s="97">
        <v>0</v>
      </c>
      <c r="I62" s="97">
        <v>-2.94062</v>
      </c>
      <c r="J62" s="44"/>
      <c r="K62" s="92">
        <v>-0.000624</v>
      </c>
      <c r="L62" s="92"/>
      <c r="M62" s="44">
        <f t="shared" si="9"/>
        <v>-55.53360122222223</v>
      </c>
      <c r="N62" s="49"/>
      <c r="O62" s="44">
        <f t="shared" si="10"/>
        <v>-55.53360122222223</v>
      </c>
      <c r="P62" s="49"/>
      <c r="Q62" s="45">
        <f>O62+P62</f>
        <v>-55.53360122222223</v>
      </c>
      <c r="R62" s="68">
        <f t="shared" si="12"/>
        <v>-0.008431876167749326</v>
      </c>
    </row>
    <row r="63" spans="2:18" ht="12" customHeight="1">
      <c r="B63" s="105"/>
      <c r="C63" s="92"/>
      <c r="D63" s="92"/>
      <c r="E63" s="97"/>
      <c r="F63" s="97"/>
      <c r="G63" s="97"/>
      <c r="H63" s="97"/>
      <c r="I63" s="34"/>
      <c r="J63" s="44"/>
      <c r="K63" s="92"/>
      <c r="L63" s="92"/>
      <c r="M63" s="44"/>
      <c r="N63" s="49"/>
      <c r="O63" s="44"/>
      <c r="P63" s="49"/>
      <c r="Q63" s="45"/>
      <c r="R63" s="68"/>
    </row>
    <row r="64" spans="2:21" ht="26.25" customHeight="1">
      <c r="B64" s="121" t="s">
        <v>100</v>
      </c>
      <c r="C64" s="34">
        <f>C18-C43</f>
        <v>619.1979299999985</v>
      </c>
      <c r="D64" s="34">
        <f>D18-D43</f>
        <v>963.4713669999992</v>
      </c>
      <c r="E64" s="43">
        <f>E18-E43</f>
        <v>-37.363672999999835</v>
      </c>
      <c r="F64" s="43">
        <f>F18-F43</f>
        <v>-19.277761000000012</v>
      </c>
      <c r="G64" s="43">
        <f>G18-G43</f>
        <v>-759.2492729999999</v>
      </c>
      <c r="H64" s="43">
        <f>H18-H43</f>
        <v>-0.8333333333333334</v>
      </c>
      <c r="I64" s="34">
        <f>I18-I43</f>
        <v>449.3864240000005</v>
      </c>
      <c r="J64" s="34">
        <f>J18-J43</f>
        <v>0</v>
      </c>
      <c r="K64" s="34">
        <f>K18-K43</f>
        <v>21.014922999999996</v>
      </c>
      <c r="L64" s="34">
        <f>L18-L43</f>
        <v>2.811220000000006</v>
      </c>
      <c r="M64" s="34">
        <f>SUM(C64:L64)</f>
        <v>1239.1578236666649</v>
      </c>
      <c r="N64" s="122">
        <f>N18-N43</f>
        <v>0</v>
      </c>
      <c r="O64" s="34">
        <f>O18-O43</f>
        <v>1239.1578236666646</v>
      </c>
      <c r="P64" s="34">
        <f>P18-P43</f>
        <v>259.073539</v>
      </c>
      <c r="Q64" s="34">
        <f>Q18-Q43</f>
        <v>1498.2313626666655</v>
      </c>
      <c r="R64" s="123">
        <f>Q64/$Q$7*100</f>
        <v>0.22748211970068485</v>
      </c>
      <c r="S64" s="124"/>
      <c r="T64" s="51"/>
      <c r="U64" s="52"/>
    </row>
    <row r="65" spans="2:18" ht="36" customHeight="1">
      <c r="B65" s="125"/>
      <c r="C65" s="126"/>
      <c r="D65" s="127"/>
      <c r="E65" s="128"/>
      <c r="F65" s="128"/>
      <c r="G65" s="128"/>
      <c r="H65" s="128"/>
      <c r="I65" s="126"/>
      <c r="J65" s="126"/>
      <c r="K65" s="126"/>
      <c r="L65" s="126"/>
      <c r="M65" s="129"/>
      <c r="N65" s="126"/>
      <c r="O65" s="129"/>
      <c r="P65" s="126"/>
      <c r="Q65" s="129"/>
      <c r="R65" s="130"/>
    </row>
    <row r="66" spans="3:18" ht="19.5" customHeight="1">
      <c r="C66" s="53"/>
      <c r="D66" s="54"/>
      <c r="E66" s="17"/>
      <c r="F66" s="17"/>
      <c r="G66" s="17"/>
      <c r="H66" s="17"/>
      <c r="I66" s="53"/>
      <c r="J66" s="53"/>
      <c r="K66" s="53"/>
      <c r="L66" s="53"/>
      <c r="M66" s="55"/>
      <c r="N66" s="53"/>
      <c r="O66" s="55"/>
      <c r="P66" s="53"/>
      <c r="Q66" s="55"/>
      <c r="R66" s="56"/>
    </row>
    <row r="67" spans="3:18" ht="19.5" customHeight="1">
      <c r="C67" s="53"/>
      <c r="D67" s="54"/>
      <c r="E67" s="17"/>
      <c r="F67" s="17"/>
      <c r="G67" s="17"/>
      <c r="H67" s="17"/>
      <c r="I67" s="53"/>
      <c r="J67" s="53"/>
      <c r="K67" s="53"/>
      <c r="L67" s="53"/>
      <c r="M67" s="55"/>
      <c r="N67" s="53"/>
      <c r="O67" s="55"/>
      <c r="P67" s="53"/>
      <c r="Q67" s="55"/>
      <c r="R67" s="56"/>
    </row>
    <row r="68" spans="3:18" ht="19.5" customHeight="1">
      <c r="C68" s="53"/>
      <c r="D68" s="54"/>
      <c r="E68" s="17"/>
      <c r="F68" s="17"/>
      <c r="G68" s="17"/>
      <c r="H68" s="17"/>
      <c r="I68" s="53"/>
      <c r="J68" s="53"/>
      <c r="K68" s="53"/>
      <c r="L68" s="53"/>
      <c r="M68" s="55"/>
      <c r="N68" s="53"/>
      <c r="O68" s="55"/>
      <c r="P68" s="53"/>
      <c r="Q68" s="55"/>
      <c r="R68" s="56"/>
    </row>
    <row r="69" spans="3:18" ht="19.5" customHeight="1">
      <c r="C69" s="53"/>
      <c r="D69" s="54"/>
      <c r="E69" s="17"/>
      <c r="F69" s="17"/>
      <c r="G69" s="17"/>
      <c r="H69" s="17"/>
      <c r="I69" s="53"/>
      <c r="J69" s="53"/>
      <c r="K69" s="53"/>
      <c r="L69" s="53"/>
      <c r="M69" s="55"/>
      <c r="N69" s="53"/>
      <c r="O69" s="55"/>
      <c r="P69" s="53"/>
      <c r="Q69" s="55"/>
      <c r="R69" s="56"/>
    </row>
    <row r="70" spans="3:18" ht="19.5" customHeight="1">
      <c r="C70" s="53"/>
      <c r="D70" s="54"/>
      <c r="E70" s="17"/>
      <c r="F70" s="17"/>
      <c r="G70" s="17"/>
      <c r="H70" s="17"/>
      <c r="I70" s="53"/>
      <c r="J70" s="53"/>
      <c r="K70" s="53"/>
      <c r="L70" s="53"/>
      <c r="M70" s="55"/>
      <c r="N70" s="53"/>
      <c r="O70" s="55"/>
      <c r="P70" s="53"/>
      <c r="Q70" s="55"/>
      <c r="R70" s="56"/>
    </row>
    <row r="71" spans="3:18" ht="19.5" customHeight="1">
      <c r="C71" s="53"/>
      <c r="D71" s="54"/>
      <c r="E71" s="17"/>
      <c r="F71" s="17"/>
      <c r="G71" s="17"/>
      <c r="H71" s="17"/>
      <c r="I71" s="53"/>
      <c r="J71" s="53"/>
      <c r="K71" s="53"/>
      <c r="L71" s="53"/>
      <c r="M71" s="55"/>
      <c r="N71" s="53"/>
      <c r="O71" s="55"/>
      <c r="P71" s="53"/>
      <c r="Q71" s="55"/>
      <c r="R71" s="56"/>
    </row>
    <row r="72" spans="3:18" ht="19.5" customHeight="1">
      <c r="C72" s="53"/>
      <c r="D72" s="54"/>
      <c r="E72" s="17"/>
      <c r="F72" s="17"/>
      <c r="G72" s="17"/>
      <c r="H72" s="17"/>
      <c r="I72" s="53"/>
      <c r="J72" s="53"/>
      <c r="K72" s="53"/>
      <c r="L72" s="53"/>
      <c r="M72" s="55"/>
      <c r="N72" s="53"/>
      <c r="O72" s="55"/>
      <c r="P72" s="53"/>
      <c r="Q72" s="55"/>
      <c r="R72" s="56"/>
    </row>
    <row r="73" spans="3:18" ht="19.5" customHeight="1">
      <c r="C73" s="53"/>
      <c r="D73" s="54"/>
      <c r="E73" s="17"/>
      <c r="F73" s="17"/>
      <c r="G73" s="17"/>
      <c r="H73" s="17"/>
      <c r="I73" s="53"/>
      <c r="J73" s="53"/>
      <c r="K73" s="53"/>
      <c r="L73" s="53"/>
      <c r="M73" s="55"/>
      <c r="N73" s="53"/>
      <c r="O73" s="55"/>
      <c r="P73" s="53"/>
      <c r="Q73" s="55"/>
      <c r="R73" s="56"/>
    </row>
    <row r="74" spans="3:18" ht="19.5" customHeight="1">
      <c r="C74" s="53"/>
      <c r="D74" s="54"/>
      <c r="E74" s="17"/>
      <c r="F74" s="17"/>
      <c r="G74" s="17"/>
      <c r="H74" s="17"/>
      <c r="I74" s="53"/>
      <c r="J74" s="53"/>
      <c r="K74" s="53"/>
      <c r="L74" s="53"/>
      <c r="M74" s="55"/>
      <c r="N74" s="53"/>
      <c r="O74" s="55"/>
      <c r="P74" s="53"/>
      <c r="Q74" s="55"/>
      <c r="R74" s="56"/>
    </row>
    <row r="75" spans="3:18" ht="19.5" customHeight="1">
      <c r="C75" s="53"/>
      <c r="D75" s="54"/>
      <c r="E75" s="17"/>
      <c r="F75" s="17"/>
      <c r="G75" s="17"/>
      <c r="H75" s="17"/>
      <c r="I75" s="53"/>
      <c r="J75" s="53"/>
      <c r="K75" s="53"/>
      <c r="L75" s="53"/>
      <c r="M75" s="55"/>
      <c r="N75" s="53"/>
      <c r="O75" s="55"/>
      <c r="P75" s="53"/>
      <c r="Q75" s="55"/>
      <c r="R75" s="56"/>
    </row>
    <row r="76" spans="3:18" ht="19.5" customHeight="1">
      <c r="C76" s="53"/>
      <c r="D76" s="54"/>
      <c r="E76" s="17"/>
      <c r="F76" s="17"/>
      <c r="G76" s="17"/>
      <c r="H76" s="17"/>
      <c r="I76" s="53"/>
      <c r="J76" s="53"/>
      <c r="K76" s="53"/>
      <c r="L76" s="53"/>
      <c r="M76" s="55"/>
      <c r="N76" s="53"/>
      <c r="O76" s="55"/>
      <c r="P76" s="53"/>
      <c r="Q76" s="55"/>
      <c r="R76" s="56"/>
    </row>
    <row r="77" spans="3:18" ht="19.5" customHeight="1">
      <c r="C77" s="53"/>
      <c r="D77" s="54"/>
      <c r="E77" s="17"/>
      <c r="F77" s="17"/>
      <c r="G77" s="17"/>
      <c r="H77" s="17"/>
      <c r="I77" s="53"/>
      <c r="J77" s="53"/>
      <c r="K77" s="53"/>
      <c r="L77" s="53"/>
      <c r="M77" s="55"/>
      <c r="N77" s="53"/>
      <c r="O77" s="55"/>
      <c r="P77" s="53"/>
      <c r="Q77" s="55"/>
      <c r="R77" s="56"/>
    </row>
    <row r="78" spans="3:18" ht="19.5" customHeight="1">
      <c r="C78" s="53"/>
      <c r="D78" s="54"/>
      <c r="E78" s="17"/>
      <c r="F78" s="17"/>
      <c r="G78" s="17"/>
      <c r="H78" s="17"/>
      <c r="I78" s="53"/>
      <c r="J78" s="53"/>
      <c r="K78" s="53"/>
      <c r="L78" s="53"/>
      <c r="M78" s="55"/>
      <c r="N78" s="53"/>
      <c r="O78" s="55"/>
      <c r="P78" s="53"/>
      <c r="Q78" s="55"/>
      <c r="R78" s="56"/>
    </row>
    <row r="79" spans="3:18" ht="19.5" customHeight="1">
      <c r="C79" s="53"/>
      <c r="D79" s="54"/>
      <c r="E79" s="17"/>
      <c r="F79" s="17"/>
      <c r="G79" s="17"/>
      <c r="H79" s="17"/>
      <c r="I79" s="53"/>
      <c r="J79" s="53"/>
      <c r="K79" s="53"/>
      <c r="L79" s="53"/>
      <c r="M79" s="55"/>
      <c r="N79" s="53"/>
      <c r="O79" s="55"/>
      <c r="P79" s="53"/>
      <c r="Q79" s="55"/>
      <c r="R79" s="56"/>
    </row>
    <row r="80" spans="3:18" ht="19.5" customHeight="1">
      <c r="C80" s="53"/>
      <c r="D80" s="54"/>
      <c r="E80" s="17"/>
      <c r="F80" s="17"/>
      <c r="G80" s="17"/>
      <c r="H80" s="17"/>
      <c r="I80" s="53"/>
      <c r="J80" s="53"/>
      <c r="K80" s="53"/>
      <c r="L80" s="53"/>
      <c r="M80" s="55"/>
      <c r="N80" s="53"/>
      <c r="O80" s="55"/>
      <c r="P80" s="53"/>
      <c r="Q80" s="55"/>
      <c r="R80" s="56"/>
    </row>
    <row r="81" spans="3:18" ht="19.5" customHeight="1">
      <c r="C81" s="53"/>
      <c r="D81" s="54"/>
      <c r="E81" s="17"/>
      <c r="F81" s="17"/>
      <c r="G81" s="17"/>
      <c r="H81" s="17"/>
      <c r="I81" s="53"/>
      <c r="J81" s="53"/>
      <c r="K81" s="53"/>
      <c r="L81" s="53"/>
      <c r="M81" s="55"/>
      <c r="N81" s="53"/>
      <c r="O81" s="55"/>
      <c r="P81" s="53"/>
      <c r="Q81" s="55"/>
      <c r="R81" s="56"/>
    </row>
    <row r="82" spans="3:18" ht="19.5" customHeight="1">
      <c r="C82" s="53"/>
      <c r="D82" s="54"/>
      <c r="E82" s="17"/>
      <c r="F82" s="17"/>
      <c r="G82" s="17"/>
      <c r="H82" s="17"/>
      <c r="I82" s="53"/>
      <c r="J82" s="53"/>
      <c r="K82" s="53"/>
      <c r="L82" s="53"/>
      <c r="M82" s="55"/>
      <c r="N82" s="53"/>
      <c r="O82" s="55"/>
      <c r="P82" s="53"/>
      <c r="Q82" s="55"/>
      <c r="R82" s="56"/>
    </row>
    <row r="83" spans="3:18" ht="19.5" customHeight="1">
      <c r="C83" s="53"/>
      <c r="D83" s="54"/>
      <c r="E83" s="17"/>
      <c r="F83" s="17"/>
      <c r="G83" s="17"/>
      <c r="H83" s="17"/>
      <c r="I83" s="53"/>
      <c r="J83" s="53"/>
      <c r="K83" s="53"/>
      <c r="L83" s="53"/>
      <c r="M83" s="55"/>
      <c r="N83" s="53"/>
      <c r="O83" s="55"/>
      <c r="P83" s="53"/>
      <c r="Q83" s="55"/>
      <c r="R83" s="56"/>
    </row>
    <row r="84" spans="3:18" ht="19.5" customHeight="1">
      <c r="C84" s="53"/>
      <c r="D84" s="54"/>
      <c r="E84" s="17"/>
      <c r="F84" s="17"/>
      <c r="G84" s="17"/>
      <c r="H84" s="17"/>
      <c r="I84" s="53"/>
      <c r="J84" s="53"/>
      <c r="K84" s="53"/>
      <c r="L84" s="53"/>
      <c r="M84" s="55"/>
      <c r="N84" s="53"/>
      <c r="O84" s="55"/>
      <c r="P84" s="53"/>
      <c r="Q84" s="55"/>
      <c r="R84" s="56"/>
    </row>
    <row r="85" spans="3:18" ht="19.5" customHeight="1">
      <c r="C85" s="53"/>
      <c r="D85" s="54"/>
      <c r="E85" s="17"/>
      <c r="F85" s="17"/>
      <c r="G85" s="17"/>
      <c r="H85" s="17"/>
      <c r="I85" s="53"/>
      <c r="J85" s="53"/>
      <c r="K85" s="53"/>
      <c r="L85" s="53"/>
      <c r="M85" s="55"/>
      <c r="N85" s="53"/>
      <c r="O85" s="55"/>
      <c r="P85" s="53"/>
      <c r="Q85" s="55"/>
      <c r="R85" s="56"/>
    </row>
    <row r="86" spans="3:18" ht="19.5" customHeight="1">
      <c r="C86" s="53"/>
      <c r="D86" s="54"/>
      <c r="E86" s="17"/>
      <c r="F86" s="17"/>
      <c r="G86" s="17"/>
      <c r="H86" s="17"/>
      <c r="I86" s="53"/>
      <c r="J86" s="53"/>
      <c r="K86" s="53"/>
      <c r="L86" s="53"/>
      <c r="M86" s="55"/>
      <c r="N86" s="53"/>
      <c r="O86" s="55"/>
      <c r="P86" s="53"/>
      <c r="Q86" s="55"/>
      <c r="R86" s="56"/>
    </row>
    <row r="87" spans="3:18" ht="19.5" customHeight="1">
      <c r="C87" s="53"/>
      <c r="D87" s="54"/>
      <c r="E87" s="17"/>
      <c r="F87" s="17"/>
      <c r="G87" s="17"/>
      <c r="H87" s="17"/>
      <c r="I87" s="53"/>
      <c r="J87" s="53"/>
      <c r="K87" s="53"/>
      <c r="L87" s="53"/>
      <c r="M87" s="55"/>
      <c r="N87" s="53"/>
      <c r="O87" s="55"/>
      <c r="P87" s="53"/>
      <c r="Q87" s="55"/>
      <c r="R87" s="56"/>
    </row>
    <row r="88" spans="3:18" ht="19.5" customHeight="1">
      <c r="C88" s="53"/>
      <c r="D88" s="54"/>
      <c r="E88" s="17"/>
      <c r="F88" s="17"/>
      <c r="G88" s="17"/>
      <c r="H88" s="17"/>
      <c r="I88" s="53"/>
      <c r="J88" s="53"/>
      <c r="K88" s="53"/>
      <c r="L88" s="53"/>
      <c r="M88" s="55"/>
      <c r="N88" s="53"/>
      <c r="O88" s="55"/>
      <c r="P88" s="53"/>
      <c r="Q88" s="55"/>
      <c r="R88" s="56"/>
    </row>
    <row r="89" spans="3:18" ht="19.5" customHeight="1">
      <c r="C89" s="53"/>
      <c r="D89" s="54"/>
      <c r="E89" s="17"/>
      <c r="F89" s="17"/>
      <c r="G89" s="17"/>
      <c r="H89" s="17"/>
      <c r="I89" s="53"/>
      <c r="J89" s="53"/>
      <c r="K89" s="53"/>
      <c r="L89" s="53"/>
      <c r="M89" s="55"/>
      <c r="N89" s="53"/>
      <c r="O89" s="55"/>
      <c r="P89" s="53"/>
      <c r="Q89" s="55"/>
      <c r="R89" s="56"/>
    </row>
    <row r="90" spans="3:18" ht="19.5" customHeight="1">
      <c r="C90" s="53"/>
      <c r="D90" s="54"/>
      <c r="E90" s="17"/>
      <c r="F90" s="17"/>
      <c r="G90" s="17"/>
      <c r="H90" s="17"/>
      <c r="I90" s="53"/>
      <c r="J90" s="53"/>
      <c r="K90" s="53"/>
      <c r="L90" s="53"/>
      <c r="M90" s="55"/>
      <c r="N90" s="53"/>
      <c r="O90" s="55"/>
      <c r="P90" s="53"/>
      <c r="Q90" s="55"/>
      <c r="R90" s="56"/>
    </row>
    <row r="91" spans="3:18" ht="19.5" customHeight="1">
      <c r="C91" s="53"/>
      <c r="D91" s="54"/>
      <c r="E91" s="17"/>
      <c r="F91" s="17"/>
      <c r="G91" s="17"/>
      <c r="H91" s="17"/>
      <c r="I91" s="53"/>
      <c r="J91" s="53"/>
      <c r="K91" s="53"/>
      <c r="L91" s="53"/>
      <c r="M91" s="55"/>
      <c r="N91" s="53"/>
      <c r="O91" s="55"/>
      <c r="P91" s="53"/>
      <c r="Q91" s="55"/>
      <c r="R91" s="56"/>
    </row>
    <row r="92" spans="3:18" ht="19.5" customHeight="1">
      <c r="C92" s="53"/>
      <c r="D92" s="54"/>
      <c r="E92" s="17"/>
      <c r="F92" s="17"/>
      <c r="G92" s="17"/>
      <c r="H92" s="17"/>
      <c r="I92" s="53"/>
      <c r="J92" s="53"/>
      <c r="K92" s="53"/>
      <c r="L92" s="53"/>
      <c r="M92" s="55"/>
      <c r="N92" s="53"/>
      <c r="O92" s="55"/>
      <c r="P92" s="53"/>
      <c r="Q92" s="55"/>
      <c r="R92" s="56"/>
    </row>
    <row r="93" spans="3:18" ht="19.5" customHeight="1">
      <c r="C93" s="53"/>
      <c r="D93" s="54"/>
      <c r="E93" s="17"/>
      <c r="F93" s="17"/>
      <c r="G93" s="17"/>
      <c r="H93" s="17"/>
      <c r="I93" s="53"/>
      <c r="J93" s="53"/>
      <c r="K93" s="53"/>
      <c r="L93" s="53"/>
      <c r="M93" s="55"/>
      <c r="N93" s="53"/>
      <c r="O93" s="55"/>
      <c r="P93" s="53"/>
      <c r="Q93" s="55"/>
      <c r="R93" s="56"/>
    </row>
    <row r="94" spans="3:18" ht="19.5" customHeight="1">
      <c r="C94" s="53"/>
      <c r="D94" s="54"/>
      <c r="E94" s="17"/>
      <c r="F94" s="17"/>
      <c r="G94" s="17"/>
      <c r="H94" s="17"/>
      <c r="I94" s="53"/>
      <c r="J94" s="53"/>
      <c r="K94" s="53"/>
      <c r="L94" s="53"/>
      <c r="M94" s="55"/>
      <c r="N94" s="53"/>
      <c r="O94" s="55"/>
      <c r="P94" s="53"/>
      <c r="Q94" s="55"/>
      <c r="R94" s="56"/>
    </row>
    <row r="95" spans="3:18" ht="19.5" customHeight="1">
      <c r="C95" s="53"/>
      <c r="D95" s="54"/>
      <c r="E95" s="17"/>
      <c r="F95" s="17"/>
      <c r="G95" s="17"/>
      <c r="H95" s="17"/>
      <c r="I95" s="53"/>
      <c r="J95" s="53"/>
      <c r="K95" s="53"/>
      <c r="L95" s="53"/>
      <c r="M95" s="55"/>
      <c r="N95" s="53"/>
      <c r="O95" s="55"/>
      <c r="P95" s="53"/>
      <c r="Q95" s="55"/>
      <c r="R95" s="56"/>
    </row>
    <row r="96" spans="3:18" ht="19.5" customHeight="1">
      <c r="C96" s="53"/>
      <c r="D96" s="54"/>
      <c r="E96" s="17"/>
      <c r="F96" s="17"/>
      <c r="G96" s="17"/>
      <c r="H96" s="17"/>
      <c r="I96" s="53"/>
      <c r="J96" s="53"/>
      <c r="K96" s="53"/>
      <c r="L96" s="53"/>
      <c r="M96" s="55"/>
      <c r="N96" s="53"/>
      <c r="O96" s="55"/>
      <c r="P96" s="53"/>
      <c r="Q96" s="55"/>
      <c r="R96" s="56"/>
    </row>
    <row r="97" spans="3:18" ht="19.5" customHeight="1">
      <c r="C97" s="53"/>
      <c r="D97" s="54"/>
      <c r="E97" s="17"/>
      <c r="F97" s="17"/>
      <c r="G97" s="17"/>
      <c r="H97" s="17"/>
      <c r="I97" s="53"/>
      <c r="J97" s="53"/>
      <c r="K97" s="53"/>
      <c r="L97" s="53"/>
      <c r="M97" s="55"/>
      <c r="N97" s="53"/>
      <c r="O97" s="55"/>
      <c r="P97" s="53"/>
      <c r="Q97" s="55"/>
      <c r="R97" s="56"/>
    </row>
    <row r="98" spans="3:18" ht="19.5" customHeight="1">
      <c r="C98" s="53"/>
      <c r="D98" s="54"/>
      <c r="E98" s="17"/>
      <c r="F98" s="17"/>
      <c r="G98" s="17"/>
      <c r="H98" s="17"/>
      <c r="I98" s="53"/>
      <c r="J98" s="53"/>
      <c r="K98" s="53"/>
      <c r="L98" s="53"/>
      <c r="M98" s="55"/>
      <c r="N98" s="53"/>
      <c r="O98" s="55"/>
      <c r="P98" s="53"/>
      <c r="Q98" s="55"/>
      <c r="R98" s="56"/>
    </row>
    <row r="99" spans="3:18" ht="19.5" customHeight="1">
      <c r="C99" s="53"/>
      <c r="D99" s="54"/>
      <c r="E99" s="17"/>
      <c r="F99" s="17"/>
      <c r="G99" s="17"/>
      <c r="H99" s="17"/>
      <c r="I99" s="53"/>
      <c r="J99" s="53"/>
      <c r="K99" s="53"/>
      <c r="L99" s="53"/>
      <c r="M99" s="55"/>
      <c r="N99" s="53"/>
      <c r="O99" s="55"/>
      <c r="P99" s="53"/>
      <c r="Q99" s="55"/>
      <c r="R99" s="56"/>
    </row>
    <row r="100" spans="3:18" ht="19.5" customHeight="1">
      <c r="C100" s="53"/>
      <c r="D100" s="54"/>
      <c r="E100" s="17"/>
      <c r="F100" s="17"/>
      <c r="G100" s="17"/>
      <c r="H100" s="17"/>
      <c r="I100" s="53"/>
      <c r="J100" s="53"/>
      <c r="K100" s="53"/>
      <c r="L100" s="53"/>
      <c r="M100" s="55"/>
      <c r="N100" s="53"/>
      <c r="O100" s="55"/>
      <c r="P100" s="53"/>
      <c r="Q100" s="55"/>
      <c r="R100" s="56"/>
    </row>
    <row r="101" spans="3:18" ht="19.5" customHeight="1">
      <c r="C101" s="53"/>
      <c r="D101" s="54"/>
      <c r="E101" s="17"/>
      <c r="F101" s="17"/>
      <c r="G101" s="17"/>
      <c r="H101" s="17"/>
      <c r="I101" s="53"/>
      <c r="J101" s="53"/>
      <c r="K101" s="53"/>
      <c r="L101" s="53"/>
      <c r="M101" s="55"/>
      <c r="N101" s="53"/>
      <c r="O101" s="55"/>
      <c r="P101" s="53"/>
      <c r="Q101" s="55"/>
      <c r="R101" s="56"/>
    </row>
    <row r="102" spans="3:18" ht="19.5" customHeight="1">
      <c r="C102" s="53"/>
      <c r="D102" s="54"/>
      <c r="E102" s="17"/>
      <c r="F102" s="17"/>
      <c r="G102" s="17"/>
      <c r="H102" s="17"/>
      <c r="I102" s="53"/>
      <c r="J102" s="53"/>
      <c r="K102" s="53"/>
      <c r="L102" s="53"/>
      <c r="M102" s="55"/>
      <c r="N102" s="53"/>
      <c r="O102" s="55"/>
      <c r="P102" s="53"/>
      <c r="Q102" s="55"/>
      <c r="R102" s="56"/>
    </row>
    <row r="103" spans="3:18" ht="19.5" customHeight="1">
      <c r="C103" s="53"/>
      <c r="D103" s="54"/>
      <c r="E103" s="17"/>
      <c r="F103" s="17"/>
      <c r="G103" s="17"/>
      <c r="H103" s="17"/>
      <c r="I103" s="53"/>
      <c r="J103" s="53"/>
      <c r="K103" s="53"/>
      <c r="L103" s="53"/>
      <c r="M103" s="55"/>
      <c r="N103" s="53"/>
      <c r="O103" s="55"/>
      <c r="P103" s="53"/>
      <c r="Q103" s="55"/>
      <c r="R103" s="56"/>
    </row>
    <row r="104" spans="3:18" ht="19.5" customHeight="1">
      <c r="C104" s="53"/>
      <c r="D104" s="54"/>
      <c r="E104" s="17"/>
      <c r="F104" s="17"/>
      <c r="G104" s="17"/>
      <c r="H104" s="17"/>
      <c r="I104" s="53"/>
      <c r="J104" s="53"/>
      <c r="K104" s="53"/>
      <c r="L104" s="53"/>
      <c r="M104" s="55"/>
      <c r="N104" s="53"/>
      <c r="O104" s="55"/>
      <c r="P104" s="53"/>
      <c r="Q104" s="55"/>
      <c r="R104" s="56"/>
    </row>
    <row r="105" spans="3:18" ht="19.5" customHeight="1">
      <c r="C105" s="53"/>
      <c r="D105" s="54"/>
      <c r="E105" s="17"/>
      <c r="F105" s="17"/>
      <c r="G105" s="17"/>
      <c r="H105" s="17"/>
      <c r="I105" s="53"/>
      <c r="J105" s="53"/>
      <c r="K105" s="53"/>
      <c r="L105" s="53"/>
      <c r="M105" s="55"/>
      <c r="N105" s="53"/>
      <c r="O105" s="55"/>
      <c r="P105" s="53"/>
      <c r="Q105" s="55"/>
      <c r="R105" s="56"/>
    </row>
    <row r="106" spans="3:18" ht="19.5" customHeight="1">
      <c r="C106" s="53"/>
      <c r="D106" s="54"/>
      <c r="E106" s="17"/>
      <c r="F106" s="17"/>
      <c r="G106" s="17"/>
      <c r="H106" s="17"/>
      <c r="I106" s="53"/>
      <c r="J106" s="53"/>
      <c r="K106" s="53"/>
      <c r="L106" s="53"/>
      <c r="M106" s="55"/>
      <c r="N106" s="53"/>
      <c r="O106" s="55"/>
      <c r="P106" s="53"/>
      <c r="Q106" s="55"/>
      <c r="R106" s="56"/>
    </row>
    <row r="107" spans="3:18" ht="19.5" customHeight="1">
      <c r="C107" s="53"/>
      <c r="D107" s="54"/>
      <c r="E107" s="17"/>
      <c r="F107" s="17"/>
      <c r="G107" s="17"/>
      <c r="H107" s="17"/>
      <c r="I107" s="53"/>
      <c r="J107" s="53"/>
      <c r="K107" s="53"/>
      <c r="L107" s="53"/>
      <c r="M107" s="55"/>
      <c r="N107" s="53"/>
      <c r="O107" s="55"/>
      <c r="P107" s="53"/>
      <c r="Q107" s="55"/>
      <c r="R107" s="56"/>
    </row>
    <row r="108" spans="3:18" ht="19.5" customHeight="1">
      <c r="C108" s="53"/>
      <c r="D108" s="54"/>
      <c r="E108" s="17"/>
      <c r="F108" s="17"/>
      <c r="G108" s="17"/>
      <c r="H108" s="17"/>
      <c r="I108" s="53"/>
      <c r="J108" s="53"/>
      <c r="K108" s="53"/>
      <c r="L108" s="53"/>
      <c r="M108" s="55"/>
      <c r="N108" s="53"/>
      <c r="O108" s="55"/>
      <c r="P108" s="53"/>
      <c r="Q108" s="55"/>
      <c r="R108" s="56"/>
    </row>
    <row r="109" spans="3:18" ht="19.5" customHeight="1">
      <c r="C109" s="53"/>
      <c r="D109" s="54"/>
      <c r="E109" s="17"/>
      <c r="F109" s="17"/>
      <c r="G109" s="17"/>
      <c r="H109" s="17"/>
      <c r="I109" s="53"/>
      <c r="J109" s="53"/>
      <c r="K109" s="53"/>
      <c r="L109" s="53"/>
      <c r="M109" s="55"/>
      <c r="N109" s="53"/>
      <c r="O109" s="55"/>
      <c r="P109" s="53"/>
      <c r="Q109" s="55"/>
      <c r="R109" s="56"/>
    </row>
    <row r="110" spans="3:18" ht="19.5" customHeight="1">
      <c r="C110" s="53"/>
      <c r="D110" s="54"/>
      <c r="E110" s="17"/>
      <c r="F110" s="17"/>
      <c r="G110" s="17"/>
      <c r="H110" s="17"/>
      <c r="I110" s="53"/>
      <c r="J110" s="53"/>
      <c r="K110" s="53"/>
      <c r="L110" s="53"/>
      <c r="M110" s="55"/>
      <c r="N110" s="53"/>
      <c r="O110" s="55"/>
      <c r="P110" s="53"/>
      <c r="Q110" s="55"/>
      <c r="R110" s="56"/>
    </row>
    <row r="111" spans="3:18" ht="19.5" customHeight="1">
      <c r="C111" s="53"/>
      <c r="D111" s="54"/>
      <c r="E111" s="17"/>
      <c r="F111" s="17"/>
      <c r="G111" s="17"/>
      <c r="H111" s="17"/>
      <c r="I111" s="53"/>
      <c r="J111" s="53"/>
      <c r="K111" s="53"/>
      <c r="L111" s="53"/>
      <c r="M111" s="55"/>
      <c r="N111" s="53"/>
      <c r="O111" s="55"/>
      <c r="P111" s="53"/>
      <c r="Q111" s="55"/>
      <c r="R111" s="56"/>
    </row>
    <row r="112" spans="3:18" ht="19.5" customHeight="1">
      <c r="C112" s="53"/>
      <c r="D112" s="54"/>
      <c r="E112" s="17"/>
      <c r="F112" s="17"/>
      <c r="G112" s="17"/>
      <c r="H112" s="17"/>
      <c r="I112" s="53"/>
      <c r="J112" s="53"/>
      <c r="K112" s="53"/>
      <c r="L112" s="53"/>
      <c r="M112" s="55"/>
      <c r="N112" s="53"/>
      <c r="O112" s="55"/>
      <c r="P112" s="53"/>
      <c r="Q112" s="55"/>
      <c r="R112" s="56"/>
    </row>
    <row r="113" spans="3:18" ht="19.5" customHeight="1">
      <c r="C113" s="53"/>
      <c r="D113" s="54"/>
      <c r="E113" s="17"/>
      <c r="F113" s="17"/>
      <c r="G113" s="17"/>
      <c r="H113" s="17"/>
      <c r="I113" s="53"/>
      <c r="J113" s="53"/>
      <c r="K113" s="53"/>
      <c r="L113" s="53"/>
      <c r="M113" s="55"/>
      <c r="N113" s="53"/>
      <c r="O113" s="55"/>
      <c r="P113" s="53"/>
      <c r="Q113" s="55"/>
      <c r="R113" s="56"/>
    </row>
    <row r="114" spans="3:18" ht="19.5" customHeight="1">
      <c r="C114" s="53"/>
      <c r="D114" s="54"/>
      <c r="E114" s="17"/>
      <c r="F114" s="17"/>
      <c r="G114" s="17"/>
      <c r="H114" s="17"/>
      <c r="I114" s="53"/>
      <c r="J114" s="53"/>
      <c r="K114" s="53"/>
      <c r="L114" s="53"/>
      <c r="M114" s="55"/>
      <c r="N114" s="53"/>
      <c r="O114" s="55"/>
      <c r="P114" s="53"/>
      <c r="Q114" s="55"/>
      <c r="R114" s="56"/>
    </row>
    <row r="115" spans="3:18" ht="19.5" customHeight="1">
      <c r="C115" s="53"/>
      <c r="D115" s="54"/>
      <c r="E115" s="17"/>
      <c r="F115" s="17"/>
      <c r="G115" s="17"/>
      <c r="H115" s="17"/>
      <c r="I115" s="53"/>
      <c r="J115" s="53"/>
      <c r="K115" s="53"/>
      <c r="L115" s="53"/>
      <c r="M115" s="55"/>
      <c r="N115" s="53"/>
      <c r="O115" s="55"/>
      <c r="P115" s="53"/>
      <c r="Q115" s="55"/>
      <c r="R115" s="56"/>
    </row>
    <row r="116" spans="3:18" ht="19.5" customHeight="1">
      <c r="C116" s="53"/>
      <c r="D116" s="54"/>
      <c r="E116" s="17"/>
      <c r="F116" s="17"/>
      <c r="G116" s="17"/>
      <c r="H116" s="17"/>
      <c r="I116" s="53"/>
      <c r="J116" s="53"/>
      <c r="K116" s="53"/>
      <c r="L116" s="53"/>
      <c r="M116" s="55"/>
      <c r="N116" s="53"/>
      <c r="O116" s="55"/>
      <c r="P116" s="53"/>
      <c r="Q116" s="55"/>
      <c r="R116" s="56"/>
    </row>
    <row r="117" spans="3:18" ht="19.5" customHeight="1">
      <c r="C117" s="53"/>
      <c r="D117" s="54"/>
      <c r="E117" s="17"/>
      <c r="F117" s="17"/>
      <c r="G117" s="17"/>
      <c r="H117" s="17"/>
      <c r="I117" s="53"/>
      <c r="J117" s="53"/>
      <c r="K117" s="53"/>
      <c r="L117" s="53"/>
      <c r="M117" s="55"/>
      <c r="N117" s="53"/>
      <c r="O117" s="55"/>
      <c r="P117" s="53"/>
      <c r="Q117" s="55"/>
      <c r="R117" s="56"/>
    </row>
    <row r="118" spans="3:18" ht="19.5" customHeight="1">
      <c r="C118" s="53"/>
      <c r="D118" s="54"/>
      <c r="E118" s="17"/>
      <c r="F118" s="17"/>
      <c r="G118" s="17"/>
      <c r="H118" s="17"/>
      <c r="I118" s="53"/>
      <c r="J118" s="53"/>
      <c r="K118" s="53"/>
      <c r="L118" s="53"/>
      <c r="M118" s="55"/>
      <c r="N118" s="53"/>
      <c r="O118" s="55"/>
      <c r="P118" s="53"/>
      <c r="Q118" s="55"/>
      <c r="R118" s="56"/>
    </row>
    <row r="119" spans="3:18" ht="19.5" customHeight="1">
      <c r="C119" s="53"/>
      <c r="D119" s="54"/>
      <c r="E119" s="17"/>
      <c r="F119" s="17"/>
      <c r="G119" s="17"/>
      <c r="H119" s="17"/>
      <c r="I119" s="53"/>
      <c r="J119" s="53"/>
      <c r="K119" s="53"/>
      <c r="L119" s="53"/>
      <c r="M119" s="55"/>
      <c r="N119" s="53"/>
      <c r="O119" s="55"/>
      <c r="P119" s="53"/>
      <c r="Q119" s="55"/>
      <c r="R119" s="56"/>
    </row>
    <row r="120" spans="3:18" ht="19.5" customHeight="1">
      <c r="C120" s="53"/>
      <c r="D120" s="54"/>
      <c r="E120" s="17"/>
      <c r="F120" s="17"/>
      <c r="G120" s="17"/>
      <c r="H120" s="17"/>
      <c r="I120" s="53"/>
      <c r="J120" s="53"/>
      <c r="K120" s="53"/>
      <c r="L120" s="53"/>
      <c r="M120" s="55"/>
      <c r="N120" s="53"/>
      <c r="O120" s="55"/>
      <c r="P120" s="53"/>
      <c r="Q120" s="55"/>
      <c r="R120" s="56"/>
    </row>
    <row r="121" spans="3:18" ht="19.5" customHeight="1">
      <c r="C121" s="53"/>
      <c r="D121" s="54"/>
      <c r="E121" s="17"/>
      <c r="F121" s="17"/>
      <c r="G121" s="17"/>
      <c r="H121" s="17"/>
      <c r="I121" s="53"/>
      <c r="J121" s="53"/>
      <c r="K121" s="53"/>
      <c r="L121" s="53"/>
      <c r="M121" s="55"/>
      <c r="N121" s="53"/>
      <c r="O121" s="55"/>
      <c r="P121" s="53"/>
      <c r="Q121" s="55"/>
      <c r="R121" s="56"/>
    </row>
    <row r="122" spans="3:18" ht="19.5" customHeight="1">
      <c r="C122" s="53"/>
      <c r="D122" s="54"/>
      <c r="E122" s="17"/>
      <c r="F122" s="17"/>
      <c r="G122" s="17"/>
      <c r="H122" s="17"/>
      <c r="I122" s="53"/>
      <c r="J122" s="53"/>
      <c r="K122" s="53"/>
      <c r="L122" s="53"/>
      <c r="M122" s="55"/>
      <c r="N122" s="53"/>
      <c r="O122" s="55"/>
      <c r="P122" s="53"/>
      <c r="Q122" s="55"/>
      <c r="R122" s="56"/>
    </row>
    <row r="123" spans="3:18" ht="19.5" customHeight="1">
      <c r="C123" s="53"/>
      <c r="D123" s="54"/>
      <c r="E123" s="17"/>
      <c r="F123" s="17"/>
      <c r="G123" s="17"/>
      <c r="H123" s="17"/>
      <c r="I123" s="53"/>
      <c r="J123" s="53"/>
      <c r="K123" s="53"/>
      <c r="L123" s="53"/>
      <c r="M123" s="55"/>
      <c r="N123" s="53"/>
      <c r="O123" s="55"/>
      <c r="P123" s="53"/>
      <c r="Q123" s="55"/>
      <c r="R123" s="56"/>
    </row>
    <row r="124" spans="3:18" ht="19.5" customHeight="1">
      <c r="C124" s="53"/>
      <c r="D124" s="54"/>
      <c r="E124" s="17"/>
      <c r="F124" s="17"/>
      <c r="G124" s="17"/>
      <c r="H124" s="17"/>
      <c r="I124" s="53"/>
      <c r="J124" s="53"/>
      <c r="K124" s="53"/>
      <c r="L124" s="53"/>
      <c r="M124" s="55"/>
      <c r="N124" s="53"/>
      <c r="O124" s="55"/>
      <c r="P124" s="53"/>
      <c r="Q124" s="55"/>
      <c r="R124" s="56"/>
    </row>
    <row r="125" spans="3:18" ht="19.5" customHeight="1">
      <c r="C125" s="53"/>
      <c r="D125" s="54"/>
      <c r="E125" s="17"/>
      <c r="F125" s="17"/>
      <c r="G125" s="17"/>
      <c r="H125" s="17"/>
      <c r="I125" s="53"/>
      <c r="J125" s="53"/>
      <c r="K125" s="53"/>
      <c r="L125" s="53"/>
      <c r="M125" s="55"/>
      <c r="N125" s="53"/>
      <c r="O125" s="55"/>
      <c r="P125" s="53"/>
      <c r="Q125" s="55"/>
      <c r="R125" s="56"/>
    </row>
    <row r="126" spans="3:18" ht="19.5" customHeight="1">
      <c r="C126" s="53"/>
      <c r="D126" s="54"/>
      <c r="E126" s="17"/>
      <c r="F126" s="17"/>
      <c r="G126" s="17"/>
      <c r="H126" s="17"/>
      <c r="I126" s="53"/>
      <c r="J126" s="53"/>
      <c r="K126" s="53"/>
      <c r="L126" s="53"/>
      <c r="M126" s="55"/>
      <c r="N126" s="53"/>
      <c r="O126" s="55"/>
      <c r="P126" s="53"/>
      <c r="Q126" s="55"/>
      <c r="R126" s="56"/>
    </row>
    <row r="127" spans="3:18" ht="19.5" customHeight="1">
      <c r="C127" s="53"/>
      <c r="D127" s="53"/>
      <c r="E127" s="17"/>
      <c r="F127" s="17"/>
      <c r="G127" s="17"/>
      <c r="H127" s="17"/>
      <c r="I127" s="53"/>
      <c r="J127" s="53"/>
      <c r="K127" s="53"/>
      <c r="L127" s="53"/>
      <c r="M127" s="55"/>
      <c r="N127" s="53"/>
      <c r="O127" s="55"/>
      <c r="P127" s="53"/>
      <c r="Q127" s="55"/>
      <c r="R127" s="56"/>
    </row>
    <row r="128" spans="3:18" ht="19.5" customHeight="1">
      <c r="C128" s="53"/>
      <c r="D128" s="53"/>
      <c r="E128" s="17"/>
      <c r="F128" s="17"/>
      <c r="G128" s="17"/>
      <c r="H128" s="17"/>
      <c r="I128" s="53"/>
      <c r="J128" s="53"/>
      <c r="K128" s="53"/>
      <c r="L128" s="53"/>
      <c r="M128" s="55"/>
      <c r="N128" s="53"/>
      <c r="O128" s="55"/>
      <c r="P128" s="53"/>
      <c r="Q128" s="55"/>
      <c r="R128" s="56"/>
    </row>
    <row r="129" spans="3:18" ht="19.5" customHeight="1">
      <c r="C129" s="53"/>
      <c r="D129" s="53"/>
      <c r="E129" s="17"/>
      <c r="F129" s="17"/>
      <c r="G129" s="17"/>
      <c r="H129" s="17"/>
      <c r="I129" s="53"/>
      <c r="J129" s="53"/>
      <c r="K129" s="53"/>
      <c r="L129" s="53"/>
      <c r="M129" s="55"/>
      <c r="N129" s="53"/>
      <c r="O129" s="55"/>
      <c r="P129" s="53"/>
      <c r="Q129" s="55"/>
      <c r="R129" s="56"/>
    </row>
    <row r="130" spans="3:18" ht="19.5" customHeight="1">
      <c r="C130" s="53"/>
      <c r="D130" s="53"/>
      <c r="E130" s="17"/>
      <c r="F130" s="17"/>
      <c r="G130" s="17"/>
      <c r="H130" s="17"/>
      <c r="I130" s="53"/>
      <c r="J130" s="53"/>
      <c r="K130" s="53"/>
      <c r="L130" s="53"/>
      <c r="M130" s="55"/>
      <c r="N130" s="53"/>
      <c r="O130" s="55"/>
      <c r="P130" s="53"/>
      <c r="Q130" s="55"/>
      <c r="R130" s="56"/>
    </row>
    <row r="131" spans="3:18" ht="19.5" customHeight="1">
      <c r="C131" s="53"/>
      <c r="D131" s="53"/>
      <c r="E131" s="17"/>
      <c r="F131" s="17"/>
      <c r="G131" s="17"/>
      <c r="H131" s="17"/>
      <c r="I131" s="53"/>
      <c r="J131" s="53"/>
      <c r="K131" s="53"/>
      <c r="L131" s="53"/>
      <c r="M131" s="55"/>
      <c r="N131" s="53"/>
      <c r="O131" s="55"/>
      <c r="P131" s="53"/>
      <c r="Q131" s="55"/>
      <c r="R131" s="56"/>
    </row>
    <row r="132" spans="3:18" ht="19.5" customHeight="1">
      <c r="C132" s="53"/>
      <c r="D132" s="53"/>
      <c r="E132" s="17"/>
      <c r="F132" s="17"/>
      <c r="G132" s="17"/>
      <c r="H132" s="17"/>
      <c r="I132" s="53"/>
      <c r="J132" s="53"/>
      <c r="K132" s="53"/>
      <c r="L132" s="53"/>
      <c r="M132" s="55"/>
      <c r="N132" s="53"/>
      <c r="O132" s="55"/>
      <c r="P132" s="53"/>
      <c r="Q132" s="55"/>
      <c r="R132" s="56"/>
    </row>
    <row r="133" spans="3:18" ht="19.5" customHeight="1">
      <c r="C133" s="53"/>
      <c r="D133" s="53"/>
      <c r="E133" s="17"/>
      <c r="F133" s="17"/>
      <c r="G133" s="17"/>
      <c r="H133" s="17"/>
      <c r="I133" s="53"/>
      <c r="J133" s="53"/>
      <c r="K133" s="53"/>
      <c r="L133" s="53"/>
      <c r="M133" s="55"/>
      <c r="N133" s="53"/>
      <c r="O133" s="55"/>
      <c r="P133" s="53"/>
      <c r="Q133" s="55"/>
      <c r="R133" s="56"/>
    </row>
    <row r="134" spans="3:18" ht="19.5" customHeight="1">
      <c r="C134" s="53"/>
      <c r="D134" s="53"/>
      <c r="E134" s="17"/>
      <c r="F134" s="17"/>
      <c r="G134" s="17"/>
      <c r="H134" s="17"/>
      <c r="I134" s="53"/>
      <c r="J134" s="53"/>
      <c r="K134" s="53"/>
      <c r="L134" s="53"/>
      <c r="M134" s="55"/>
      <c r="N134" s="53"/>
      <c r="O134" s="55"/>
      <c r="P134" s="53"/>
      <c r="Q134" s="55"/>
      <c r="R134" s="56"/>
    </row>
    <row r="135" spans="3:18" ht="19.5" customHeight="1">
      <c r="C135" s="53"/>
      <c r="D135" s="53"/>
      <c r="E135" s="17"/>
      <c r="F135" s="17"/>
      <c r="G135" s="17"/>
      <c r="H135" s="17"/>
      <c r="I135" s="53"/>
      <c r="J135" s="53"/>
      <c r="K135" s="53"/>
      <c r="L135" s="53"/>
      <c r="M135" s="55"/>
      <c r="N135" s="53"/>
      <c r="O135" s="55"/>
      <c r="P135" s="53"/>
      <c r="Q135" s="55"/>
      <c r="R135" s="56"/>
    </row>
    <row r="136" spans="3:18" ht="19.5" customHeight="1">
      <c r="C136" s="53"/>
      <c r="D136" s="53"/>
      <c r="E136" s="17"/>
      <c r="F136" s="17"/>
      <c r="G136" s="17"/>
      <c r="H136" s="17"/>
      <c r="I136" s="53"/>
      <c r="J136" s="53"/>
      <c r="K136" s="53"/>
      <c r="L136" s="53"/>
      <c r="M136" s="55"/>
      <c r="N136" s="53"/>
      <c r="O136" s="55"/>
      <c r="P136" s="53"/>
      <c r="Q136" s="55"/>
      <c r="R136" s="56"/>
    </row>
    <row r="137" spans="3:18" ht="19.5" customHeight="1">
      <c r="C137" s="53"/>
      <c r="D137" s="53"/>
      <c r="E137" s="17"/>
      <c r="F137" s="17"/>
      <c r="G137" s="17"/>
      <c r="H137" s="17"/>
      <c r="I137" s="53"/>
      <c r="J137" s="53"/>
      <c r="K137" s="53"/>
      <c r="L137" s="53"/>
      <c r="M137" s="55"/>
      <c r="N137" s="53"/>
      <c r="O137" s="55"/>
      <c r="P137" s="53"/>
      <c r="Q137" s="55"/>
      <c r="R137" s="56"/>
    </row>
    <row r="138" spans="3:18" ht="19.5" customHeight="1">
      <c r="C138" s="53"/>
      <c r="D138" s="53"/>
      <c r="E138" s="17"/>
      <c r="F138" s="17"/>
      <c r="G138" s="17"/>
      <c r="H138" s="17"/>
      <c r="I138" s="53"/>
      <c r="J138" s="53"/>
      <c r="K138" s="53"/>
      <c r="L138" s="53"/>
      <c r="M138" s="55"/>
      <c r="N138" s="53"/>
      <c r="O138" s="55"/>
      <c r="P138" s="53"/>
      <c r="Q138" s="55"/>
      <c r="R138" s="56"/>
    </row>
    <row r="139" spans="3:18" ht="19.5" customHeight="1">
      <c r="C139" s="53"/>
      <c r="D139" s="53"/>
      <c r="E139" s="17"/>
      <c r="F139" s="17"/>
      <c r="G139" s="17"/>
      <c r="H139" s="17"/>
      <c r="I139" s="53"/>
      <c r="J139" s="53"/>
      <c r="K139" s="53"/>
      <c r="L139" s="53"/>
      <c r="M139" s="55"/>
      <c r="N139" s="53"/>
      <c r="O139" s="55"/>
      <c r="P139" s="53"/>
      <c r="Q139" s="55"/>
      <c r="R139" s="56"/>
    </row>
    <row r="140" spans="3:18" ht="19.5" customHeight="1">
      <c r="C140" s="53"/>
      <c r="D140" s="53"/>
      <c r="E140" s="17"/>
      <c r="F140" s="17"/>
      <c r="G140" s="17"/>
      <c r="H140" s="17"/>
      <c r="I140" s="53"/>
      <c r="J140" s="53"/>
      <c r="K140" s="53"/>
      <c r="L140" s="53"/>
      <c r="M140" s="55"/>
      <c r="N140" s="53"/>
      <c r="O140" s="55"/>
      <c r="P140" s="53"/>
      <c r="Q140" s="55"/>
      <c r="R140" s="56"/>
    </row>
    <row r="141" spans="3:18" ht="19.5" customHeight="1">
      <c r="C141" s="53"/>
      <c r="D141" s="53"/>
      <c r="E141" s="17"/>
      <c r="F141" s="17"/>
      <c r="G141" s="17"/>
      <c r="H141" s="17"/>
      <c r="I141" s="53"/>
      <c r="J141" s="53"/>
      <c r="K141" s="53"/>
      <c r="L141" s="53"/>
      <c r="M141" s="55"/>
      <c r="N141" s="53"/>
      <c r="O141" s="55"/>
      <c r="P141" s="53"/>
      <c r="Q141" s="55"/>
      <c r="R141" s="56"/>
    </row>
    <row r="142" spans="3:18" ht="19.5" customHeight="1">
      <c r="C142" s="53"/>
      <c r="D142" s="53"/>
      <c r="E142" s="17"/>
      <c r="F142" s="17"/>
      <c r="G142" s="17"/>
      <c r="H142" s="17"/>
      <c r="I142" s="53"/>
      <c r="J142" s="53"/>
      <c r="K142" s="53"/>
      <c r="L142" s="53"/>
      <c r="M142" s="55"/>
      <c r="N142" s="53"/>
      <c r="O142" s="55"/>
      <c r="P142" s="53"/>
      <c r="Q142" s="55"/>
      <c r="R142" s="56"/>
    </row>
    <row r="143" spans="3:18" ht="19.5" customHeight="1">
      <c r="C143" s="53"/>
      <c r="D143" s="53"/>
      <c r="E143" s="17"/>
      <c r="F143" s="17"/>
      <c r="G143" s="17"/>
      <c r="H143" s="17"/>
      <c r="I143" s="53"/>
      <c r="J143" s="53"/>
      <c r="K143" s="53"/>
      <c r="L143" s="53"/>
      <c r="M143" s="55"/>
      <c r="N143" s="53"/>
      <c r="O143" s="55"/>
      <c r="P143" s="53"/>
      <c r="Q143" s="55"/>
      <c r="R143" s="56"/>
    </row>
    <row r="144" spans="3:18" ht="19.5" customHeight="1">
      <c r="C144" s="53"/>
      <c r="D144" s="53"/>
      <c r="E144" s="17"/>
      <c r="F144" s="17"/>
      <c r="G144" s="17"/>
      <c r="H144" s="17"/>
      <c r="I144" s="53"/>
      <c r="J144" s="53"/>
      <c r="K144" s="53"/>
      <c r="L144" s="53"/>
      <c r="M144" s="55"/>
      <c r="N144" s="53"/>
      <c r="O144" s="55"/>
      <c r="P144" s="53"/>
      <c r="Q144" s="55"/>
      <c r="R144" s="56"/>
    </row>
    <row r="145" spans="3:18" ht="19.5" customHeight="1">
      <c r="C145" s="53"/>
      <c r="D145" s="53"/>
      <c r="E145" s="17"/>
      <c r="F145" s="17"/>
      <c r="G145" s="17"/>
      <c r="H145" s="17"/>
      <c r="I145" s="53"/>
      <c r="J145" s="53"/>
      <c r="K145" s="53"/>
      <c r="L145" s="53"/>
      <c r="M145" s="55"/>
      <c r="N145" s="53"/>
      <c r="O145" s="55"/>
      <c r="P145" s="53"/>
      <c r="Q145" s="55"/>
      <c r="R145" s="56"/>
    </row>
    <row r="146" spans="3:18" ht="19.5" customHeight="1">
      <c r="C146" s="53"/>
      <c r="D146" s="53"/>
      <c r="E146" s="17"/>
      <c r="F146" s="17"/>
      <c r="G146" s="17"/>
      <c r="H146" s="17"/>
      <c r="I146" s="53"/>
      <c r="J146" s="53"/>
      <c r="K146" s="53"/>
      <c r="L146" s="53"/>
      <c r="M146" s="55"/>
      <c r="N146" s="53"/>
      <c r="O146" s="55"/>
      <c r="P146" s="53"/>
      <c r="Q146" s="55"/>
      <c r="R146" s="56"/>
    </row>
    <row r="147" spans="3:18" ht="19.5" customHeight="1">
      <c r="C147" s="53"/>
      <c r="D147" s="53"/>
      <c r="E147" s="17"/>
      <c r="F147" s="17"/>
      <c r="G147" s="17"/>
      <c r="H147" s="17"/>
      <c r="I147" s="53"/>
      <c r="J147" s="53"/>
      <c r="K147" s="53"/>
      <c r="L147" s="53"/>
      <c r="M147" s="55"/>
      <c r="N147" s="53"/>
      <c r="O147" s="55"/>
      <c r="P147" s="53"/>
      <c r="Q147" s="55"/>
      <c r="R147" s="56"/>
    </row>
    <row r="148" spans="3:18" ht="19.5" customHeight="1">
      <c r="C148" s="53"/>
      <c r="D148" s="53"/>
      <c r="E148" s="17"/>
      <c r="F148" s="17"/>
      <c r="G148" s="17"/>
      <c r="H148" s="17"/>
      <c r="I148" s="53"/>
      <c r="J148" s="53"/>
      <c r="K148" s="53"/>
      <c r="L148" s="53"/>
      <c r="M148" s="55"/>
      <c r="N148" s="53"/>
      <c r="O148" s="55"/>
      <c r="P148" s="53"/>
      <c r="Q148" s="55"/>
      <c r="R148" s="56"/>
    </row>
    <row r="149" spans="3:18" ht="19.5" customHeight="1">
      <c r="C149" s="53"/>
      <c r="D149" s="53"/>
      <c r="E149" s="17"/>
      <c r="F149" s="17"/>
      <c r="G149" s="17"/>
      <c r="H149" s="17"/>
      <c r="I149" s="53"/>
      <c r="J149" s="53"/>
      <c r="K149" s="53"/>
      <c r="L149" s="53"/>
      <c r="M149" s="55"/>
      <c r="N149" s="53"/>
      <c r="O149" s="55"/>
      <c r="P149" s="53"/>
      <c r="Q149" s="55"/>
      <c r="R149" s="56"/>
    </row>
    <row r="150" spans="3:18" ht="19.5" customHeight="1">
      <c r="C150" s="53"/>
      <c r="D150" s="53"/>
      <c r="E150" s="17"/>
      <c r="F150" s="17"/>
      <c r="G150" s="17"/>
      <c r="H150" s="17"/>
      <c r="I150" s="53"/>
      <c r="J150" s="53"/>
      <c r="K150" s="53"/>
      <c r="L150" s="53"/>
      <c r="M150" s="55"/>
      <c r="N150" s="53"/>
      <c r="O150" s="55"/>
      <c r="P150" s="53"/>
      <c r="Q150" s="55"/>
      <c r="R150" s="56"/>
    </row>
    <row r="151" spans="3:18" ht="19.5" customHeight="1">
      <c r="C151" s="53"/>
      <c r="D151" s="53"/>
      <c r="E151" s="17"/>
      <c r="F151" s="17"/>
      <c r="G151" s="17"/>
      <c r="H151" s="17"/>
      <c r="I151" s="53"/>
      <c r="J151" s="53"/>
      <c r="K151" s="53"/>
      <c r="L151" s="53"/>
      <c r="M151" s="55"/>
      <c r="N151" s="53"/>
      <c r="O151" s="55"/>
      <c r="P151" s="53"/>
      <c r="Q151" s="55"/>
      <c r="R151" s="56"/>
    </row>
    <row r="152" spans="3:18" ht="19.5" customHeight="1">
      <c r="C152" s="53"/>
      <c r="D152" s="53"/>
      <c r="E152" s="17"/>
      <c r="F152" s="17"/>
      <c r="G152" s="17"/>
      <c r="H152" s="17"/>
      <c r="I152" s="53"/>
      <c r="J152" s="53"/>
      <c r="K152" s="53"/>
      <c r="L152" s="53"/>
      <c r="M152" s="55"/>
      <c r="N152" s="53"/>
      <c r="O152" s="55"/>
      <c r="P152" s="53"/>
      <c r="Q152" s="55"/>
      <c r="R152" s="56"/>
    </row>
    <row r="153" spans="3:18" ht="19.5" customHeight="1">
      <c r="C153" s="53"/>
      <c r="D153" s="53"/>
      <c r="E153" s="17"/>
      <c r="F153" s="17"/>
      <c r="G153" s="17"/>
      <c r="H153" s="17"/>
      <c r="I153" s="53"/>
      <c r="J153" s="53"/>
      <c r="K153" s="53"/>
      <c r="L153" s="53"/>
      <c r="M153" s="55"/>
      <c r="N153" s="53"/>
      <c r="O153" s="55"/>
      <c r="P153" s="53"/>
      <c r="Q153" s="55"/>
      <c r="R153" s="56"/>
    </row>
    <row r="154" spans="3:18" ht="19.5" customHeight="1">
      <c r="C154" s="53"/>
      <c r="D154" s="53"/>
      <c r="E154" s="17"/>
      <c r="F154" s="17"/>
      <c r="G154" s="17"/>
      <c r="H154" s="17"/>
      <c r="I154" s="53"/>
      <c r="J154" s="53"/>
      <c r="K154" s="53"/>
      <c r="L154" s="53"/>
      <c r="M154" s="55"/>
      <c r="N154" s="53"/>
      <c r="O154" s="55"/>
      <c r="P154" s="53"/>
      <c r="Q154" s="55"/>
      <c r="R154" s="56"/>
    </row>
    <row r="155" spans="3:18" ht="19.5" customHeight="1">
      <c r="C155" s="53"/>
      <c r="D155" s="53"/>
      <c r="E155" s="17"/>
      <c r="F155" s="17"/>
      <c r="G155" s="17"/>
      <c r="H155" s="17"/>
      <c r="I155" s="53"/>
      <c r="J155" s="53"/>
      <c r="K155" s="53"/>
      <c r="L155" s="53"/>
      <c r="M155" s="55"/>
      <c r="N155" s="53"/>
      <c r="O155" s="55"/>
      <c r="P155" s="53"/>
      <c r="Q155" s="55"/>
      <c r="R155" s="56"/>
    </row>
    <row r="156" spans="3:18" ht="19.5" customHeight="1">
      <c r="C156" s="53"/>
      <c r="D156" s="53"/>
      <c r="E156" s="17"/>
      <c r="F156" s="17"/>
      <c r="G156" s="17"/>
      <c r="H156" s="17"/>
      <c r="I156" s="53"/>
      <c r="J156" s="53"/>
      <c r="K156" s="53"/>
      <c r="L156" s="53"/>
      <c r="M156" s="55"/>
      <c r="N156" s="53"/>
      <c r="O156" s="55"/>
      <c r="P156" s="53"/>
      <c r="Q156" s="55"/>
      <c r="R156" s="56"/>
    </row>
    <row r="157" spans="3:18" ht="19.5" customHeight="1">
      <c r="C157" s="53"/>
      <c r="D157" s="53"/>
      <c r="E157" s="17"/>
      <c r="F157" s="17"/>
      <c r="G157" s="17"/>
      <c r="H157" s="17"/>
      <c r="I157" s="53"/>
      <c r="J157" s="53"/>
      <c r="K157" s="53"/>
      <c r="L157" s="53"/>
      <c r="M157" s="55"/>
      <c r="N157" s="53"/>
      <c r="O157" s="55"/>
      <c r="P157" s="53"/>
      <c r="Q157" s="55"/>
      <c r="R157" s="56"/>
    </row>
    <row r="158" spans="3:18" ht="19.5" customHeight="1">
      <c r="C158" s="53"/>
      <c r="D158" s="53"/>
      <c r="E158" s="17"/>
      <c r="F158" s="17"/>
      <c r="G158" s="17"/>
      <c r="H158" s="17"/>
      <c r="I158" s="53"/>
      <c r="J158" s="53"/>
      <c r="K158" s="53"/>
      <c r="L158" s="53"/>
      <c r="M158" s="55"/>
      <c r="N158" s="53"/>
      <c r="O158" s="55"/>
      <c r="P158" s="53"/>
      <c r="Q158" s="55"/>
      <c r="R158" s="56"/>
    </row>
    <row r="159" spans="3:18" ht="19.5" customHeight="1">
      <c r="C159" s="53"/>
      <c r="D159" s="53"/>
      <c r="E159" s="17"/>
      <c r="F159" s="17"/>
      <c r="G159" s="17"/>
      <c r="H159" s="17"/>
      <c r="I159" s="53"/>
      <c r="J159" s="53"/>
      <c r="K159" s="53"/>
      <c r="L159" s="53"/>
      <c r="M159" s="55"/>
      <c r="N159" s="53"/>
      <c r="O159" s="55"/>
      <c r="P159" s="53"/>
      <c r="Q159" s="55"/>
      <c r="R159" s="56"/>
    </row>
    <row r="160" spans="3:18" ht="19.5" customHeight="1">
      <c r="C160" s="53"/>
      <c r="D160" s="53"/>
      <c r="E160" s="17"/>
      <c r="F160" s="17"/>
      <c r="G160" s="17"/>
      <c r="H160" s="17"/>
      <c r="I160" s="53"/>
      <c r="J160" s="53"/>
      <c r="K160" s="53"/>
      <c r="L160" s="53"/>
      <c r="M160" s="55"/>
      <c r="N160" s="53"/>
      <c r="O160" s="55"/>
      <c r="P160" s="53"/>
      <c r="Q160" s="55"/>
      <c r="R160" s="56"/>
    </row>
    <row r="161" spans="3:18" ht="19.5" customHeight="1">
      <c r="C161" s="53"/>
      <c r="D161" s="53"/>
      <c r="E161" s="17"/>
      <c r="F161" s="17"/>
      <c r="G161" s="17"/>
      <c r="H161" s="17"/>
      <c r="I161" s="53"/>
      <c r="J161" s="53"/>
      <c r="K161" s="53"/>
      <c r="L161" s="53"/>
      <c r="M161" s="55"/>
      <c r="N161" s="53"/>
      <c r="O161" s="55"/>
      <c r="P161" s="53"/>
      <c r="Q161" s="55"/>
      <c r="R161" s="56"/>
    </row>
    <row r="162" spans="3:18" ht="19.5" customHeight="1">
      <c r="C162" s="53"/>
      <c r="D162" s="53"/>
      <c r="E162" s="17"/>
      <c r="F162" s="17"/>
      <c r="G162" s="17"/>
      <c r="H162" s="17"/>
      <c r="I162" s="53"/>
      <c r="J162" s="53"/>
      <c r="K162" s="53"/>
      <c r="L162" s="53"/>
      <c r="M162" s="55"/>
      <c r="N162" s="53"/>
      <c r="O162" s="55"/>
      <c r="P162" s="53"/>
      <c r="Q162" s="55"/>
      <c r="R162" s="56"/>
    </row>
    <row r="163" spans="3:18" ht="19.5" customHeight="1">
      <c r="C163" s="53"/>
      <c r="D163" s="53"/>
      <c r="E163" s="17"/>
      <c r="F163" s="17"/>
      <c r="G163" s="17"/>
      <c r="H163" s="17"/>
      <c r="I163" s="53"/>
      <c r="J163" s="53"/>
      <c r="K163" s="53"/>
      <c r="L163" s="53"/>
      <c r="M163" s="55"/>
      <c r="N163" s="53"/>
      <c r="O163" s="55"/>
      <c r="P163" s="53"/>
      <c r="Q163" s="55"/>
      <c r="R163" s="56"/>
    </row>
    <row r="164" spans="3:18" ht="19.5" customHeight="1">
      <c r="C164" s="53"/>
      <c r="D164" s="53"/>
      <c r="E164" s="17"/>
      <c r="F164" s="17"/>
      <c r="G164" s="17"/>
      <c r="H164" s="17"/>
      <c r="I164" s="53"/>
      <c r="J164" s="53"/>
      <c r="K164" s="53"/>
      <c r="L164" s="53"/>
      <c r="M164" s="55"/>
      <c r="N164" s="53"/>
      <c r="O164" s="55"/>
      <c r="P164" s="53"/>
      <c r="Q164" s="55"/>
      <c r="R164" s="56"/>
    </row>
  </sheetData>
  <sheetProtection/>
  <mergeCells count="7">
    <mergeCell ref="B3:R3"/>
    <mergeCell ref="N2:R2"/>
    <mergeCell ref="R13:R15"/>
    <mergeCell ref="Q13:Q15"/>
    <mergeCell ref="Q9:R12"/>
    <mergeCell ref="B4:R4"/>
    <mergeCell ref="B5:R5"/>
  </mergeCells>
  <printOptions horizontalCentered="1"/>
  <pageMargins left="0" right="0" top="0.5905511811023623" bottom="0.1968503937007874" header="0.5118110236220472" footer="0"/>
  <pageSetup blackAndWhite="1" horizontalDpi="300" verticalDpi="300" orientation="landscape" paperSize="9" scale="50" r:id="rId1"/>
  <headerFooter alignWithMargins="0">
    <oddFooter>&amp;L&amp;D   &amp;T&amp;C&amp;F</oddFooter>
  </headerFooter>
  <rowBreaks count="1" manualBreakCount="1">
    <brk id="4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Costache Dumitru</dc:creator>
  <cp:keywords/>
  <dc:description/>
  <cp:lastModifiedBy>costache</cp:lastModifiedBy>
  <cp:lastPrinted>2014-02-26T07:54:43Z</cp:lastPrinted>
  <dcterms:created xsi:type="dcterms:W3CDTF">2014-02-25T13:00:34Z</dcterms:created>
  <dcterms:modified xsi:type="dcterms:W3CDTF">2014-02-26T07:55:22Z</dcterms:modified>
  <cp:category/>
  <cp:version/>
  <cp:contentType/>
  <cp:contentStatus/>
</cp:coreProperties>
</file>