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595" activeTab="0"/>
  </bookViews>
  <sheets>
    <sheet name="noiembrie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'noiembrie  2013 '!$A$3:$Q$66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'noiembrie  2013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Alina</author>
  </authors>
  <commentList>
    <comment ref="B8" authorId="0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1" authorId="0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E7" authorId="1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</commentList>
</comments>
</file>

<file path=xl/sharedStrings.xml><?xml version="1.0" encoding="utf-8"?>
<sst xmlns="http://schemas.openxmlformats.org/spreadsheetml/2006/main" count="109" uniqueCount="101">
  <si>
    <t xml:space="preserve">BUGETUL GENERAL  CONSOLIDAT </t>
  </si>
  <si>
    <t xml:space="preserve">Realizari  01.01 - 30.11.2013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</si>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</sst>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#,##0.00000000"/>
  </numFmts>
  <fonts count="8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sz val="10"/>
      <color indexed="10"/>
      <name val="Tahoma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54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6" fillId="30" borderId="21" xfId="0" applyNumberFormat="1" applyFont="1" applyFill="1" applyBorder="1" applyAlignment="1" applyProtection="1">
      <alignment horizontal="right" vertical="center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4" fillId="30" borderId="20" xfId="0" applyNumberFormat="1" applyFont="1" applyFill="1" applyBorder="1" applyAlignment="1" applyProtection="1">
      <alignment horizontal="right" wrapText="1" indent="1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5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3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>
      <alignment horizontal="right" vertical="center"/>
    </xf>
    <xf numFmtId="4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84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30" borderId="22" xfId="94" applyNumberFormat="1" applyFont="1" applyFill="1" applyBorder="1" applyAlignment="1" applyProtection="1">
      <alignment horizontal="right" vertical="center"/>
      <protection/>
    </xf>
    <xf numFmtId="166" fontId="71" fillId="30" borderId="0" xfId="0" applyNumberFormat="1" applyFont="1" applyFill="1" applyBorder="1" applyAlignment="1" applyProtection="1">
      <alignment horizont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82" fillId="30" borderId="0" xfId="0" applyNumberFormat="1" applyFont="1" applyFill="1" applyAlignment="1" applyProtection="1">
      <alignment horizontal="right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left" wrapText="1" indent="1"/>
      <protection locked="0"/>
    </xf>
    <xf numFmtId="165" fontId="71" fillId="30" borderId="21" xfId="0" applyNumberFormat="1" applyFont="1" applyFill="1" applyBorder="1" applyAlignment="1" applyProtection="1">
      <alignment horizontal="right"/>
      <protection locked="0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5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Z180"/>
  <sheetViews>
    <sheetView showZeros="0" tabSelected="1" zoomScale="75" zoomScaleNormal="75" zoomScaleSheetLayoutView="55" workbookViewId="0" topLeftCell="A1">
      <pane xSplit="1" ySplit="13" topLeftCell="O18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25" sqref="M25"/>
    </sheetView>
  </sheetViews>
  <sheetFormatPr defaultColWidth="8.8515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4" customWidth="1"/>
    <col min="5" max="5" width="12.28125" style="14" customWidth="1"/>
    <col min="6" max="6" width="12.8515625" style="14" customWidth="1"/>
    <col min="7" max="7" width="12.57421875" style="14" customWidth="1"/>
    <col min="8" max="8" width="11.5742187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3.8515625" style="6" customWidth="1"/>
    <col min="17" max="17" width="9.00390625" style="7" customWidth="1"/>
    <col min="18" max="18" width="13.00390625" style="2" customWidth="1"/>
    <col min="19" max="19" width="13.421875" style="2" customWidth="1"/>
    <col min="20" max="20" width="9.140625" style="2" bestFit="1" customWidth="1"/>
    <col min="21" max="24" width="8.8515625" style="2" customWidth="1"/>
    <col min="25" max="25" width="9.140625" style="2" bestFit="1" customWidth="1"/>
    <col min="26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7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47"/>
      <c r="N2" s="147"/>
      <c r="O2" s="147"/>
      <c r="P2" s="147"/>
      <c r="Q2" s="147"/>
    </row>
    <row r="3" spans="1:17" ht="22.5" customHeight="1" outlineLevel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15.75" outlineLevel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ht="15.75" outlineLevel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ht="24" customHeight="1" outlineLevel="1"/>
    <row r="7" spans="1:17" ht="15.75" customHeight="1" outlineLevel="1">
      <c r="A7" s="15"/>
      <c r="B7" s="15"/>
      <c r="C7" s="15"/>
      <c r="D7" s="16"/>
      <c r="E7" s="17"/>
      <c r="F7" s="16"/>
      <c r="G7" s="16"/>
      <c r="I7" s="15"/>
      <c r="J7" s="15"/>
      <c r="K7" s="15"/>
      <c r="L7" s="15"/>
      <c r="M7" s="15"/>
      <c r="N7" s="15"/>
      <c r="O7" s="6" t="s">
        <v>2</v>
      </c>
      <c r="P7" s="18">
        <v>625617</v>
      </c>
      <c r="Q7" s="15"/>
    </row>
    <row r="8" spans="1:17" ht="15.75" outlineLevel="1">
      <c r="A8" s="3"/>
      <c r="B8" s="19"/>
      <c r="C8" s="20"/>
      <c r="D8" s="21"/>
      <c r="E8" s="21"/>
      <c r="F8" s="21"/>
      <c r="G8" s="21"/>
      <c r="H8" s="15"/>
      <c r="I8" s="2"/>
      <c r="J8" s="2"/>
      <c r="K8" s="2"/>
      <c r="L8" s="11"/>
      <c r="M8" s="20"/>
      <c r="N8" s="22"/>
      <c r="O8" s="20"/>
      <c r="P8" s="22"/>
      <c r="Q8" s="23" t="s">
        <v>3</v>
      </c>
    </row>
    <row r="9" spans="1:17" ht="15.75">
      <c r="A9" s="24"/>
      <c r="B9" s="25" t="s">
        <v>4</v>
      </c>
      <c r="C9" s="25" t="s">
        <v>4</v>
      </c>
      <c r="D9" s="26" t="s">
        <v>4</v>
      </c>
      <c r="E9" s="26" t="s">
        <v>4</v>
      </c>
      <c r="F9" s="26" t="s">
        <v>5</v>
      </c>
      <c r="G9" s="26" t="s">
        <v>6</v>
      </c>
      <c r="H9" s="25" t="s">
        <v>4</v>
      </c>
      <c r="I9" s="25" t="s">
        <v>7</v>
      </c>
      <c r="J9" s="25" t="s">
        <v>8</v>
      </c>
      <c r="K9" s="25" t="s">
        <v>8</v>
      </c>
      <c r="L9" s="27" t="s">
        <v>9</v>
      </c>
      <c r="M9" s="25" t="s">
        <v>10</v>
      </c>
      <c r="N9" s="28" t="s">
        <v>9</v>
      </c>
      <c r="O9" s="25" t="s">
        <v>11</v>
      </c>
      <c r="P9" s="150" t="s">
        <v>12</v>
      </c>
      <c r="Q9" s="150"/>
    </row>
    <row r="10" spans="1:17" ht="15.75">
      <c r="A10" s="22"/>
      <c r="B10" s="29" t="s">
        <v>13</v>
      </c>
      <c r="C10" s="29" t="s">
        <v>14</v>
      </c>
      <c r="D10" s="30" t="s">
        <v>15</v>
      </c>
      <c r="E10" s="30" t="s">
        <v>16</v>
      </c>
      <c r="F10" s="30" t="s">
        <v>17</v>
      </c>
      <c r="G10" s="30" t="s">
        <v>18</v>
      </c>
      <c r="H10" s="29" t="s">
        <v>19</v>
      </c>
      <c r="I10" s="29" t="s">
        <v>18</v>
      </c>
      <c r="J10" s="29" t="s">
        <v>20</v>
      </c>
      <c r="K10" s="29" t="s">
        <v>21</v>
      </c>
      <c r="L10" s="31"/>
      <c r="M10" s="29" t="s">
        <v>22</v>
      </c>
      <c r="N10" s="32" t="s">
        <v>23</v>
      </c>
      <c r="O10" s="33" t="s">
        <v>24</v>
      </c>
      <c r="P10" s="151"/>
      <c r="Q10" s="151"/>
    </row>
    <row r="11" spans="1:17" ht="15.75" customHeight="1">
      <c r="A11" s="34"/>
      <c r="B11" s="29" t="s">
        <v>25</v>
      </c>
      <c r="C11" s="29" t="s">
        <v>26</v>
      </c>
      <c r="D11" s="30" t="s">
        <v>27</v>
      </c>
      <c r="E11" s="30" t="s">
        <v>28</v>
      </c>
      <c r="F11" s="30" t="s">
        <v>29</v>
      </c>
      <c r="G11" s="30" t="s">
        <v>30</v>
      </c>
      <c r="H11" s="29" t="s">
        <v>31</v>
      </c>
      <c r="I11" s="29" t="s">
        <v>32</v>
      </c>
      <c r="J11" s="29" t="s">
        <v>33</v>
      </c>
      <c r="K11" s="29" t="s">
        <v>34</v>
      </c>
      <c r="L11" s="31"/>
      <c r="M11" s="29" t="s">
        <v>35</v>
      </c>
      <c r="N11" s="32" t="s">
        <v>36</v>
      </c>
      <c r="O11" s="33" t="s">
        <v>37</v>
      </c>
      <c r="P11" s="151"/>
      <c r="Q11" s="151"/>
    </row>
    <row r="12" spans="1:17" ht="15.75">
      <c r="A12" s="35"/>
      <c r="B12" s="36"/>
      <c r="C12" s="29" t="s">
        <v>38</v>
      </c>
      <c r="D12" s="30"/>
      <c r="E12" s="30" t="s">
        <v>39</v>
      </c>
      <c r="F12" s="30" t="s">
        <v>40</v>
      </c>
      <c r="G12" s="30"/>
      <c r="H12" s="29" t="s">
        <v>41</v>
      </c>
      <c r="I12" s="29" t="s">
        <v>42</v>
      </c>
      <c r="J12" s="29"/>
      <c r="K12" s="29" t="s">
        <v>43</v>
      </c>
      <c r="L12" s="31"/>
      <c r="M12" s="29" t="s">
        <v>44</v>
      </c>
      <c r="N12" s="31" t="s">
        <v>45</v>
      </c>
      <c r="O12" s="33" t="s">
        <v>46</v>
      </c>
      <c r="P12" s="151"/>
      <c r="Q12" s="151"/>
    </row>
    <row r="13" spans="1:17" ht="15.75">
      <c r="A13" s="20"/>
      <c r="B13" s="2"/>
      <c r="C13" s="29" t="s">
        <v>47</v>
      </c>
      <c r="D13" s="30"/>
      <c r="E13" s="30"/>
      <c r="F13" s="30" t="s">
        <v>48</v>
      </c>
      <c r="G13" s="30"/>
      <c r="H13" s="29" t="s">
        <v>49</v>
      </c>
      <c r="I13" s="29"/>
      <c r="J13" s="29"/>
      <c r="K13" s="29" t="s">
        <v>50</v>
      </c>
      <c r="L13" s="31"/>
      <c r="M13" s="29"/>
      <c r="N13" s="31"/>
      <c r="O13" s="33"/>
      <c r="P13" s="149" t="s">
        <v>51</v>
      </c>
      <c r="Q13" s="148" t="s">
        <v>52</v>
      </c>
    </row>
    <row r="14" spans="1:17" ht="15.75">
      <c r="A14" s="20"/>
      <c r="B14" s="2"/>
      <c r="C14" s="2"/>
      <c r="D14" s="2"/>
      <c r="E14" s="2"/>
      <c r="F14" s="30" t="s">
        <v>53</v>
      </c>
      <c r="G14" s="30"/>
      <c r="H14" s="29"/>
      <c r="I14" s="29"/>
      <c r="J14" s="29"/>
      <c r="K14" s="39" t="s">
        <v>54</v>
      </c>
      <c r="L14" s="31"/>
      <c r="M14" s="29"/>
      <c r="N14" s="31"/>
      <c r="O14" s="33"/>
      <c r="P14" s="149"/>
      <c r="Q14" s="148"/>
    </row>
    <row r="15" spans="1:17" ht="30">
      <c r="A15" s="40"/>
      <c r="B15" s="41"/>
      <c r="C15" s="2"/>
      <c r="D15" s="41"/>
      <c r="E15" s="41"/>
      <c r="F15" s="2"/>
      <c r="G15" s="42"/>
      <c r="H15" s="39" t="s">
        <v>55</v>
      </c>
      <c r="I15" s="39"/>
      <c r="J15" s="39"/>
      <c r="L15" s="13"/>
      <c r="M15" s="39"/>
      <c r="N15" s="13"/>
      <c r="O15" s="43"/>
      <c r="P15" s="149"/>
      <c r="Q15" s="148"/>
    </row>
    <row r="16" spans="1:17" ht="21" customHeight="1">
      <c r="A16" s="40"/>
      <c r="B16" s="41"/>
      <c r="C16" s="2"/>
      <c r="D16" s="42"/>
      <c r="E16" s="42"/>
      <c r="F16" s="42"/>
      <c r="G16" s="42"/>
      <c r="H16" s="39" t="s">
        <v>56</v>
      </c>
      <c r="I16" s="39"/>
      <c r="J16" s="39"/>
      <c r="K16" s="39"/>
      <c r="L16" s="13"/>
      <c r="M16" s="39"/>
      <c r="N16" s="13"/>
      <c r="O16" s="43"/>
      <c r="P16" s="37"/>
      <c r="Q16" s="38"/>
    </row>
    <row r="17" spans="1:17" ht="15.75" customHeight="1">
      <c r="A17" s="44"/>
      <c r="B17" s="45"/>
      <c r="C17" s="2"/>
      <c r="D17" s="42"/>
      <c r="E17" s="42"/>
      <c r="F17" s="42"/>
      <c r="G17" s="42"/>
      <c r="H17" s="2" t="s">
        <v>57</v>
      </c>
      <c r="I17" s="46"/>
      <c r="J17" s="39"/>
      <c r="K17" s="39"/>
      <c r="L17" s="13"/>
      <c r="M17" s="39"/>
      <c r="N17" s="13"/>
      <c r="O17" s="43"/>
      <c r="P17" s="13"/>
      <c r="Q17" s="38"/>
    </row>
    <row r="18" spans="1:17" ht="0.75" customHeight="1">
      <c r="A18" s="47"/>
      <c r="B18" s="48"/>
      <c r="C18" s="49"/>
      <c r="D18" s="50"/>
      <c r="E18" s="50"/>
      <c r="F18" s="50"/>
      <c r="G18" s="50"/>
      <c r="H18" s="51"/>
      <c r="I18" s="49"/>
      <c r="J18" s="49"/>
      <c r="K18" s="49"/>
      <c r="L18" s="51"/>
      <c r="M18" s="49"/>
      <c r="N18" s="51"/>
      <c r="O18" s="49"/>
      <c r="P18" s="52"/>
      <c r="Q18" s="51"/>
    </row>
    <row r="19" spans="1:17" ht="15.75" customHeight="1">
      <c r="A19" s="19"/>
      <c r="B19" s="54"/>
      <c r="C19" s="55"/>
      <c r="D19" s="56"/>
      <c r="E19" s="56"/>
      <c r="F19" s="56"/>
      <c r="G19" s="56"/>
      <c r="H19" s="57"/>
      <c r="I19" s="55"/>
      <c r="J19" s="55"/>
      <c r="K19" s="55"/>
      <c r="L19" s="57"/>
      <c r="M19" s="55"/>
      <c r="N19" s="57"/>
      <c r="O19" s="55"/>
      <c r="P19" s="58"/>
      <c r="Q19" s="57"/>
    </row>
    <row r="20" spans="1:17" s="24" customFormat="1" ht="23.25" customHeight="1">
      <c r="A20" s="65"/>
      <c r="B20" s="66"/>
      <c r="C20" s="66"/>
      <c r="D20" s="67"/>
      <c r="E20" s="67"/>
      <c r="F20" s="67"/>
      <c r="G20" s="67"/>
      <c r="H20" s="66"/>
      <c r="I20" s="68"/>
      <c r="J20" s="66"/>
      <c r="K20" s="66"/>
      <c r="L20" s="69">
        <f aca="true" t="shared" si="0" ref="L20:L44">SUM(B20:K20)</f>
        <v>0</v>
      </c>
      <c r="M20" s="66"/>
      <c r="N20" s="69">
        <f aca="true" t="shared" si="1" ref="N20:N44">L20+M20</f>
        <v>0</v>
      </c>
      <c r="O20" s="70">
        <f>O22</f>
        <v>0</v>
      </c>
      <c r="P20" s="71">
        <f aca="true" t="shared" si="2" ref="P20:P44">N20+O20</f>
        <v>0</v>
      </c>
      <c r="Q20" s="72"/>
    </row>
    <row r="21" spans="1:17" s="77" customFormat="1" ht="15.75">
      <c r="A21" s="53" t="s">
        <v>58</v>
      </c>
      <c r="B21" s="79">
        <f>B22+B38+B39+B40+B41+B43+B44</f>
        <v>83014.621361</v>
      </c>
      <c r="C21" s="73">
        <f>C22+C38+C39+C40+C41+C43+C44</f>
        <v>51000.60816544445</v>
      </c>
      <c r="D21" s="74">
        <f aca="true" t="shared" si="3" ref="D21:K21">D22+D38+D39+D43+D44+D40+D41</f>
        <v>45996.822016000006</v>
      </c>
      <c r="E21" s="74">
        <f t="shared" si="3"/>
        <v>1640.3968</v>
      </c>
      <c r="F21" s="74">
        <f t="shared" si="3"/>
        <v>20950.384275</v>
      </c>
      <c r="G21" s="74">
        <f t="shared" si="3"/>
        <v>0</v>
      </c>
      <c r="H21" s="51">
        <f t="shared" si="3"/>
        <v>16422.698403</v>
      </c>
      <c r="I21" s="51">
        <f t="shared" si="3"/>
        <v>165.193</v>
      </c>
      <c r="J21" s="51">
        <f t="shared" si="3"/>
        <v>1199.119358</v>
      </c>
      <c r="K21" s="73">
        <f t="shared" si="3"/>
        <v>6114.74981</v>
      </c>
      <c r="L21" s="75">
        <f t="shared" si="0"/>
        <v>226504.5931884444</v>
      </c>
      <c r="M21" s="73">
        <f>M22+M38+M39+M43+M40</f>
        <v>-43868.66831744445</v>
      </c>
      <c r="N21" s="75">
        <f t="shared" si="1"/>
        <v>182635.92487099997</v>
      </c>
      <c r="O21" s="73">
        <f>O22+O38+O39+O43</f>
        <v>-6.60476</v>
      </c>
      <c r="P21" s="76">
        <f t="shared" si="2"/>
        <v>182629.32011099998</v>
      </c>
      <c r="Q21" s="75">
        <f aca="true" t="shared" si="4" ref="Q21:Q44">P21/$P$7*100</f>
        <v>29.191873000733672</v>
      </c>
    </row>
    <row r="22" spans="1:17" s="81" customFormat="1" ht="18.75" customHeight="1">
      <c r="A22" s="78" t="s">
        <v>59</v>
      </c>
      <c r="B22" s="79">
        <f>B23+B36+B37</f>
        <v>80651.12715</v>
      </c>
      <c r="C22" s="79">
        <f>C23+C36+C37</f>
        <v>42145.065233</v>
      </c>
      <c r="D22" s="74">
        <f>D23+D36+D37</f>
        <v>34473.756099</v>
      </c>
      <c r="E22" s="74">
        <f>E23+E36+E37</f>
        <v>1315.9348</v>
      </c>
      <c r="F22" s="74">
        <f>F23+F36+F37</f>
        <v>15143.647555000001</v>
      </c>
      <c r="G22" s="74"/>
      <c r="H22" s="79">
        <f>H23+H36+H37</f>
        <v>10624.168902</v>
      </c>
      <c r="I22" s="79"/>
      <c r="J22" s="80">
        <f>J23+J36+J37</f>
        <v>1199.119358</v>
      </c>
      <c r="K22" s="80">
        <f>K23+K36+K37</f>
        <v>941.7523500000004</v>
      </c>
      <c r="L22" s="79">
        <f t="shared" si="0"/>
        <v>186494.571447</v>
      </c>
      <c r="M22" s="79">
        <f>M23+M36+M37</f>
        <v>-10980.403716</v>
      </c>
      <c r="N22" s="51">
        <f t="shared" si="1"/>
        <v>175514.167731</v>
      </c>
      <c r="O22" s="79">
        <f>O23+O36+O37</f>
        <v>0</v>
      </c>
      <c r="P22" s="52">
        <f t="shared" si="2"/>
        <v>175514.167731</v>
      </c>
      <c r="Q22" s="51">
        <f t="shared" si="4"/>
        <v>28.05457136410935</v>
      </c>
    </row>
    <row r="23" spans="1:17" ht="28.5" customHeight="1">
      <c r="A23" s="82" t="s">
        <v>60</v>
      </c>
      <c r="B23" s="60">
        <f aca="true" t="shared" si="5" ref="B23:K23">B24+B28+B29+B34+B35</f>
        <v>74466.328156</v>
      </c>
      <c r="C23" s="60">
        <f t="shared" si="5"/>
        <v>32726.564229999996</v>
      </c>
      <c r="D23" s="83">
        <f t="shared" si="5"/>
        <v>0</v>
      </c>
      <c r="E23" s="83">
        <f t="shared" si="5"/>
        <v>0.0438</v>
      </c>
      <c r="F23" s="83">
        <f t="shared" si="5"/>
        <v>1054.17114</v>
      </c>
      <c r="G23" s="83">
        <f t="shared" si="5"/>
        <v>0</v>
      </c>
      <c r="H23" s="60">
        <f t="shared" si="5"/>
        <v>1845.3065499999998</v>
      </c>
      <c r="I23" s="84">
        <f t="shared" si="5"/>
        <v>0</v>
      </c>
      <c r="J23" s="84">
        <f t="shared" si="5"/>
        <v>0</v>
      </c>
      <c r="K23" s="84">
        <f t="shared" si="5"/>
        <v>0</v>
      </c>
      <c r="L23" s="60">
        <f t="shared" si="0"/>
        <v>110092.41387599999</v>
      </c>
      <c r="M23" s="84">
        <f>M24+M28+M29+M34+M35</f>
        <v>0</v>
      </c>
      <c r="N23" s="60">
        <f t="shared" si="1"/>
        <v>110092.41387599999</v>
      </c>
      <c r="O23" s="84">
        <f>O24+O28+O29+O34+O35</f>
        <v>0</v>
      </c>
      <c r="P23" s="51">
        <f t="shared" si="2"/>
        <v>110092.41387599999</v>
      </c>
      <c r="Q23" s="60">
        <f t="shared" si="4"/>
        <v>17.597414053006872</v>
      </c>
    </row>
    <row r="24" spans="1:17" ht="30.75" customHeight="1">
      <c r="A24" s="85" t="s">
        <v>61</v>
      </c>
      <c r="B24" s="60">
        <f aca="true" t="shared" si="6" ref="B24:G24">B25+B26+B27</f>
        <v>19024.638120000003</v>
      </c>
      <c r="C24" s="60">
        <f t="shared" si="6"/>
        <v>13683.751702</v>
      </c>
      <c r="D24" s="83">
        <f t="shared" si="6"/>
        <v>0</v>
      </c>
      <c r="E24" s="83">
        <f t="shared" si="6"/>
        <v>0</v>
      </c>
      <c r="F24" s="83">
        <f t="shared" si="6"/>
        <v>0</v>
      </c>
      <c r="G24" s="83">
        <f t="shared" si="6"/>
        <v>0</v>
      </c>
      <c r="H24" s="84"/>
      <c r="I24" s="84">
        <f>I25+I26+I27</f>
        <v>0</v>
      </c>
      <c r="J24" s="86">
        <f>J25+J26+J27</f>
        <v>0</v>
      </c>
      <c r="K24" s="84">
        <f>K25+K26+K27</f>
        <v>0</v>
      </c>
      <c r="L24" s="60">
        <f t="shared" si="0"/>
        <v>32708.389822000005</v>
      </c>
      <c r="M24" s="84">
        <f>M25+M26+M27</f>
        <v>0</v>
      </c>
      <c r="N24" s="60">
        <f t="shared" si="1"/>
        <v>32708.389822000005</v>
      </c>
      <c r="O24" s="84">
        <f>O25+O26+O27</f>
        <v>0</v>
      </c>
      <c r="P24" s="51">
        <f t="shared" si="2"/>
        <v>32708.389822000005</v>
      </c>
      <c r="Q24" s="60">
        <f t="shared" si="4"/>
        <v>5.228181111127096</v>
      </c>
    </row>
    <row r="25" spans="1:17" ht="22.5" customHeight="1">
      <c r="A25" s="87" t="s">
        <v>62</v>
      </c>
      <c r="B25" s="86">
        <v>10796.937569</v>
      </c>
      <c r="C25" s="86">
        <v>32.228773</v>
      </c>
      <c r="D25" s="88"/>
      <c r="E25" s="88"/>
      <c r="F25" s="88"/>
      <c r="G25" s="88"/>
      <c r="H25" s="89"/>
      <c r="I25" s="86"/>
      <c r="J25" s="86"/>
      <c r="K25" s="86"/>
      <c r="L25" s="89">
        <f t="shared" si="0"/>
        <v>10829.166342</v>
      </c>
      <c r="M25" s="86"/>
      <c r="N25" s="89">
        <f t="shared" si="1"/>
        <v>10829.166342</v>
      </c>
      <c r="O25" s="86"/>
      <c r="P25" s="80">
        <f t="shared" si="2"/>
        <v>10829.166342</v>
      </c>
      <c r="Q25" s="89">
        <f t="shared" si="4"/>
        <v>1.730957813166842</v>
      </c>
    </row>
    <row r="26" spans="1:17" ht="26.25" customHeight="1">
      <c r="A26" s="87" t="s">
        <v>63</v>
      </c>
      <c r="B26" s="86">
        <v>7041.858668000002</v>
      </c>
      <c r="C26" s="86">
        <v>13640.756094999999</v>
      </c>
      <c r="D26" s="17"/>
      <c r="E26" s="17"/>
      <c r="F26" s="17"/>
      <c r="G26" s="17"/>
      <c r="H26" s="89"/>
      <c r="I26" s="86"/>
      <c r="J26" s="86"/>
      <c r="K26" s="86"/>
      <c r="L26" s="89">
        <f t="shared" si="0"/>
        <v>20682.614763</v>
      </c>
      <c r="M26" s="86"/>
      <c r="N26" s="89">
        <f t="shared" si="1"/>
        <v>20682.614763</v>
      </c>
      <c r="O26" s="86"/>
      <c r="P26" s="80">
        <f t="shared" si="2"/>
        <v>20682.614763</v>
      </c>
      <c r="Q26" s="89">
        <f t="shared" si="4"/>
        <v>3.305954723576885</v>
      </c>
    </row>
    <row r="27" spans="1:17" ht="30.75" customHeight="1">
      <c r="A27" s="90" t="s">
        <v>64</v>
      </c>
      <c r="B27" s="142">
        <v>1185.841883</v>
      </c>
      <c r="C27" s="86">
        <v>10.766834</v>
      </c>
      <c r="D27" s="17"/>
      <c r="E27" s="17"/>
      <c r="F27" s="17"/>
      <c r="G27" s="17"/>
      <c r="H27" s="89"/>
      <c r="I27" s="86"/>
      <c r="J27" s="86"/>
      <c r="K27" s="86"/>
      <c r="L27" s="89">
        <f t="shared" si="0"/>
        <v>1196.608717</v>
      </c>
      <c r="M27" s="86"/>
      <c r="N27" s="89">
        <f t="shared" si="1"/>
        <v>1196.608717</v>
      </c>
      <c r="O27" s="86"/>
      <c r="P27" s="80">
        <f t="shared" si="2"/>
        <v>1196.608717</v>
      </c>
      <c r="Q27" s="89">
        <f t="shared" si="4"/>
        <v>0.19126857438336875</v>
      </c>
    </row>
    <row r="28" spans="1:17" ht="28.5" customHeight="1">
      <c r="A28" s="85" t="s">
        <v>65</v>
      </c>
      <c r="B28" s="86">
        <v>42.837935</v>
      </c>
      <c r="C28" s="86">
        <v>4129.648012</v>
      </c>
      <c r="D28" s="88"/>
      <c r="E28" s="88"/>
      <c r="F28" s="88"/>
      <c r="G28" s="88"/>
      <c r="H28" s="89"/>
      <c r="I28" s="86"/>
      <c r="J28" s="59"/>
      <c r="K28" s="86"/>
      <c r="L28" s="89">
        <f t="shared" si="0"/>
        <v>4172.485946999999</v>
      </c>
      <c r="M28" s="86"/>
      <c r="N28" s="89">
        <f t="shared" si="1"/>
        <v>4172.485946999999</v>
      </c>
      <c r="O28" s="86"/>
      <c r="P28" s="80">
        <f t="shared" si="2"/>
        <v>4172.485946999999</v>
      </c>
      <c r="Q28" s="89">
        <f t="shared" si="4"/>
        <v>0.6669393489946723</v>
      </c>
    </row>
    <row r="29" spans="1:17" ht="36.75" customHeight="1">
      <c r="A29" s="91" t="s">
        <v>66</v>
      </c>
      <c r="B29" s="92">
        <f>SUM(B30:B33)</f>
        <v>54790.457951000004</v>
      </c>
      <c r="C29" s="92">
        <f aca="true" t="shared" si="7" ref="C29:K29">C30+C31+C32+C33</f>
        <v>14760.813827</v>
      </c>
      <c r="D29" s="63">
        <f t="shared" si="7"/>
        <v>0</v>
      </c>
      <c r="E29" s="63">
        <f t="shared" si="7"/>
        <v>0.0438</v>
      </c>
      <c r="F29" s="63">
        <f t="shared" si="7"/>
        <v>1054.17114</v>
      </c>
      <c r="G29" s="63">
        <f t="shared" si="7"/>
        <v>0</v>
      </c>
      <c r="H29" s="92">
        <f t="shared" si="7"/>
        <v>1671.6556699999999</v>
      </c>
      <c r="I29" s="59">
        <f t="shared" si="7"/>
        <v>0</v>
      </c>
      <c r="J29" s="86">
        <f t="shared" si="7"/>
        <v>0</v>
      </c>
      <c r="K29" s="59">
        <f t="shared" si="7"/>
        <v>0</v>
      </c>
      <c r="L29" s="60">
        <f t="shared" si="0"/>
        <v>72277.14238800001</v>
      </c>
      <c r="M29" s="59">
        <f>M30+M31+M32</f>
        <v>0</v>
      </c>
      <c r="N29" s="60">
        <f t="shared" si="1"/>
        <v>72277.14238800001</v>
      </c>
      <c r="O29" s="59">
        <f>O30+O31+O32</f>
        <v>0</v>
      </c>
      <c r="P29" s="51">
        <f t="shared" si="2"/>
        <v>72277.14238800001</v>
      </c>
      <c r="Q29" s="60">
        <f t="shared" si="4"/>
        <v>11.552937721960882</v>
      </c>
    </row>
    <row r="30" spans="1:17" ht="18.75" customHeight="1">
      <c r="A30" s="87" t="s">
        <v>67</v>
      </c>
      <c r="B30" s="86">
        <v>33736.978</v>
      </c>
      <c r="C30" s="86">
        <v>13574.43</v>
      </c>
      <c r="D30" s="88"/>
      <c r="E30" s="88"/>
      <c r="F30" s="88"/>
      <c r="G30" s="88"/>
      <c r="H30" s="89"/>
      <c r="I30" s="86"/>
      <c r="J30" s="86"/>
      <c r="K30" s="86"/>
      <c r="L30" s="89">
        <f t="shared" si="0"/>
        <v>47311.408</v>
      </c>
      <c r="M30" s="86"/>
      <c r="N30" s="89">
        <f t="shared" si="1"/>
        <v>47311.408</v>
      </c>
      <c r="O30" s="86"/>
      <c r="P30" s="80">
        <f t="shared" si="2"/>
        <v>47311.408</v>
      </c>
      <c r="Q30" s="89">
        <f t="shared" si="4"/>
        <v>7.5623597184859115</v>
      </c>
    </row>
    <row r="31" spans="1:17" ht="20.25" customHeight="1">
      <c r="A31" s="87" t="s">
        <v>68</v>
      </c>
      <c r="B31" s="86">
        <v>18235.57</v>
      </c>
      <c r="C31" s="86"/>
      <c r="D31" s="17"/>
      <c r="E31" s="17"/>
      <c r="F31" s="17"/>
      <c r="G31" s="17"/>
      <c r="H31" s="93">
        <v>1213.433824</v>
      </c>
      <c r="I31" s="86"/>
      <c r="J31" s="94"/>
      <c r="K31" s="86"/>
      <c r="L31" s="89">
        <f t="shared" si="0"/>
        <v>19449.003824</v>
      </c>
      <c r="M31" s="86"/>
      <c r="N31" s="89">
        <f t="shared" si="1"/>
        <v>19449.003824</v>
      </c>
      <c r="O31" s="86"/>
      <c r="P31" s="80">
        <f t="shared" si="2"/>
        <v>19449.003824</v>
      </c>
      <c r="Q31" s="89">
        <f t="shared" si="4"/>
        <v>3.108771632484411</v>
      </c>
    </row>
    <row r="32" spans="1:17" s="98" customFormat="1" ht="33.75" customHeight="1">
      <c r="A32" s="95" t="s">
        <v>69</v>
      </c>
      <c r="B32" s="86">
        <v>348.880091</v>
      </c>
      <c r="C32" s="86">
        <v>34.193658</v>
      </c>
      <c r="D32" s="96"/>
      <c r="E32" s="63">
        <v>0</v>
      </c>
      <c r="F32" s="63">
        <v>1054.17114</v>
      </c>
      <c r="G32" s="96"/>
      <c r="H32" s="97">
        <v>1.448326</v>
      </c>
      <c r="I32" s="94"/>
      <c r="J32" s="59"/>
      <c r="K32" s="94"/>
      <c r="L32" s="60">
        <f t="shared" si="0"/>
        <v>1438.693215</v>
      </c>
      <c r="M32" s="59"/>
      <c r="N32" s="60">
        <f t="shared" si="1"/>
        <v>1438.693215</v>
      </c>
      <c r="O32" s="59"/>
      <c r="P32" s="51">
        <f t="shared" si="2"/>
        <v>1438.693215</v>
      </c>
      <c r="Q32" s="60">
        <f t="shared" si="4"/>
        <v>0.22996389404379997</v>
      </c>
    </row>
    <row r="33" spans="1:17" ht="45.75" customHeight="1">
      <c r="A33" s="95" t="s">
        <v>70</v>
      </c>
      <c r="B33" s="86">
        <v>2469.02986</v>
      </c>
      <c r="C33" s="86">
        <v>1152.190169</v>
      </c>
      <c r="D33" s="63"/>
      <c r="E33" s="63">
        <v>0.0438</v>
      </c>
      <c r="F33" s="63"/>
      <c r="G33" s="63"/>
      <c r="H33" s="59">
        <v>456.77352</v>
      </c>
      <c r="I33" s="59"/>
      <c r="J33" s="59"/>
      <c r="K33" s="59"/>
      <c r="L33" s="60">
        <f t="shared" si="0"/>
        <v>4078.037349</v>
      </c>
      <c r="M33" s="59"/>
      <c r="N33" s="60">
        <f t="shared" si="1"/>
        <v>4078.037349</v>
      </c>
      <c r="O33" s="59"/>
      <c r="P33" s="51">
        <f t="shared" si="2"/>
        <v>4078.037349</v>
      </c>
      <c r="Q33" s="60">
        <f t="shared" si="4"/>
        <v>0.6518424769467581</v>
      </c>
    </row>
    <row r="34" spans="1:17" ht="30.75" customHeight="1">
      <c r="A34" s="91" t="s">
        <v>71</v>
      </c>
      <c r="B34" s="86">
        <v>577.791436</v>
      </c>
      <c r="C34" s="86">
        <v>0</v>
      </c>
      <c r="D34" s="63"/>
      <c r="E34" s="63"/>
      <c r="F34" s="63"/>
      <c r="G34" s="63"/>
      <c r="H34" s="59">
        <v>0</v>
      </c>
      <c r="I34" s="59"/>
      <c r="J34" s="59"/>
      <c r="K34" s="59"/>
      <c r="L34" s="60">
        <f t="shared" si="0"/>
        <v>577.791436</v>
      </c>
      <c r="M34" s="59"/>
      <c r="N34" s="60">
        <f t="shared" si="1"/>
        <v>577.791436</v>
      </c>
      <c r="O34" s="59"/>
      <c r="P34" s="51">
        <f t="shared" si="2"/>
        <v>577.791436</v>
      </c>
      <c r="Q34" s="60">
        <f t="shared" si="4"/>
        <v>0.09235545645338922</v>
      </c>
    </row>
    <row r="35" spans="1:17" ht="26.25" customHeight="1">
      <c r="A35" s="99" t="s">
        <v>72</v>
      </c>
      <c r="B35" s="86">
        <v>30.602714</v>
      </c>
      <c r="C35" s="86">
        <v>152.350689</v>
      </c>
      <c r="D35" s="63"/>
      <c r="E35" s="63"/>
      <c r="F35" s="63"/>
      <c r="G35" s="63"/>
      <c r="H35" s="59">
        <v>173.65088</v>
      </c>
      <c r="I35" s="59"/>
      <c r="J35" s="59"/>
      <c r="K35" s="59"/>
      <c r="L35" s="60">
        <f t="shared" si="0"/>
        <v>356.604283</v>
      </c>
      <c r="M35" s="59"/>
      <c r="N35" s="60">
        <f t="shared" si="1"/>
        <v>356.604283</v>
      </c>
      <c r="O35" s="59"/>
      <c r="P35" s="51">
        <f t="shared" si="2"/>
        <v>356.604283</v>
      </c>
      <c r="Q35" s="60">
        <f t="shared" si="4"/>
        <v>0.0570004144708344</v>
      </c>
    </row>
    <row r="36" spans="1:17" ht="27.75" customHeight="1">
      <c r="A36" s="100" t="s">
        <v>73</v>
      </c>
      <c r="B36" s="86">
        <v>145.998689</v>
      </c>
      <c r="C36" s="86"/>
      <c r="D36" s="63">
        <v>34308.752226</v>
      </c>
      <c r="E36" s="63">
        <v>1293.74</v>
      </c>
      <c r="F36" s="63">
        <v>14031.178982000001</v>
      </c>
      <c r="G36" s="63"/>
      <c r="H36" s="59">
        <v>15.905444</v>
      </c>
      <c r="I36" s="59"/>
      <c r="J36" s="86"/>
      <c r="K36" s="59"/>
      <c r="L36" s="60">
        <f t="shared" si="0"/>
        <v>49795.575341</v>
      </c>
      <c r="M36" s="101">
        <v>-318.531409</v>
      </c>
      <c r="N36" s="60">
        <f t="shared" si="1"/>
        <v>49477.043932</v>
      </c>
      <c r="O36" s="59"/>
      <c r="P36" s="51">
        <f t="shared" si="2"/>
        <v>49477.043932</v>
      </c>
      <c r="Q36" s="60">
        <f t="shared" si="4"/>
        <v>7.908519738434218</v>
      </c>
    </row>
    <row r="37" spans="1:17" ht="27" customHeight="1">
      <c r="A37" s="102" t="s">
        <v>74</v>
      </c>
      <c r="B37" s="19">
        <v>6038.800305</v>
      </c>
      <c r="C37" s="86">
        <v>9418.501003000001</v>
      </c>
      <c r="D37" s="17">
        <v>165.003873</v>
      </c>
      <c r="E37" s="17">
        <v>22.151</v>
      </c>
      <c r="F37" s="17">
        <v>58.297433</v>
      </c>
      <c r="G37" s="17"/>
      <c r="H37" s="86">
        <v>8762.956908</v>
      </c>
      <c r="I37" s="86"/>
      <c r="J37" s="86">
        <v>1199.119358</v>
      </c>
      <c r="K37" s="86">
        <v>941.7523500000004</v>
      </c>
      <c r="L37" s="89">
        <f t="shared" si="0"/>
        <v>26606.58223</v>
      </c>
      <c r="M37" s="101">
        <v>-10661.872307000001</v>
      </c>
      <c r="N37" s="89">
        <f t="shared" si="1"/>
        <v>15944.709922999999</v>
      </c>
      <c r="O37" s="86"/>
      <c r="P37" s="80">
        <f t="shared" si="2"/>
        <v>15944.709922999999</v>
      </c>
      <c r="Q37" s="89">
        <f t="shared" si="4"/>
        <v>2.5486375726682615</v>
      </c>
    </row>
    <row r="38" spans="1:17" ht="24" customHeight="1">
      <c r="A38" s="103" t="s">
        <v>75</v>
      </c>
      <c r="B38" s="86">
        <v>0</v>
      </c>
      <c r="C38" s="86">
        <v>5030.1695819999995</v>
      </c>
      <c r="D38" s="17">
        <v>11516.772</v>
      </c>
      <c r="E38" s="17">
        <v>265.002</v>
      </c>
      <c r="F38" s="17">
        <v>5754.348013000001</v>
      </c>
      <c r="G38" s="17"/>
      <c r="H38" s="86">
        <v>5075.380602</v>
      </c>
      <c r="I38" s="86"/>
      <c r="J38" s="86"/>
      <c r="K38" s="86">
        <v>5171.66451</v>
      </c>
      <c r="L38" s="89">
        <f t="shared" si="0"/>
        <v>32813.336707</v>
      </c>
      <c r="M38" s="92">
        <v>-32813.336707</v>
      </c>
      <c r="N38" s="89">
        <f t="shared" si="1"/>
        <v>0</v>
      </c>
      <c r="O38" s="86"/>
      <c r="P38" s="80">
        <f t="shared" si="2"/>
        <v>0</v>
      </c>
      <c r="Q38" s="89">
        <f t="shared" si="4"/>
        <v>0</v>
      </c>
    </row>
    <row r="39" spans="1:17" ht="23.25" customHeight="1">
      <c r="A39" s="103" t="s">
        <v>76</v>
      </c>
      <c r="B39" s="59">
        <v>293.420607</v>
      </c>
      <c r="C39" s="86">
        <v>233.60658800000002</v>
      </c>
      <c r="D39" s="17"/>
      <c r="E39" s="17"/>
      <c r="F39" s="17"/>
      <c r="G39" s="17"/>
      <c r="H39" s="86">
        <v>75.16679800000001</v>
      </c>
      <c r="I39" s="86"/>
      <c r="J39" s="86"/>
      <c r="K39" s="86"/>
      <c r="L39" s="89">
        <f t="shared" si="0"/>
        <v>602.193993</v>
      </c>
      <c r="M39" s="86">
        <v>0</v>
      </c>
      <c r="N39" s="89">
        <f t="shared" si="1"/>
        <v>602.193993</v>
      </c>
      <c r="O39" s="86"/>
      <c r="P39" s="80">
        <f t="shared" si="2"/>
        <v>602.193993</v>
      </c>
      <c r="Q39" s="89">
        <f t="shared" si="4"/>
        <v>0.0962560149420492</v>
      </c>
    </row>
    <row r="40" spans="1:17" ht="21" customHeight="1">
      <c r="A40" s="103" t="s">
        <v>77</v>
      </c>
      <c r="B40" s="86">
        <v>0</v>
      </c>
      <c r="C40" s="86">
        <v>73.59494444444444</v>
      </c>
      <c r="D40" s="17"/>
      <c r="E40" s="17"/>
      <c r="F40" s="17">
        <v>0</v>
      </c>
      <c r="G40" s="17"/>
      <c r="H40" s="89"/>
      <c r="I40" s="86">
        <v>165.193</v>
      </c>
      <c r="J40" s="86"/>
      <c r="K40" s="86">
        <v>1.33295</v>
      </c>
      <c r="L40" s="89">
        <f t="shared" si="0"/>
        <v>240.12089444444447</v>
      </c>
      <c r="M40" s="92">
        <v>-74.92789444444443</v>
      </c>
      <c r="N40" s="89">
        <f t="shared" si="1"/>
        <v>165.19300000000004</v>
      </c>
      <c r="O40" s="86"/>
      <c r="P40" s="80">
        <f t="shared" si="2"/>
        <v>165.19300000000004</v>
      </c>
      <c r="Q40" s="89">
        <f t="shared" si="4"/>
        <v>0.026404813168440126</v>
      </c>
    </row>
    <row r="41" spans="1:26" ht="36" customHeight="1">
      <c r="A41" s="62" t="s">
        <v>78</v>
      </c>
      <c r="B41" s="19">
        <v>2489.133</v>
      </c>
      <c r="C41" s="86">
        <v>3518.171818</v>
      </c>
      <c r="D41" s="17">
        <v>6.293917</v>
      </c>
      <c r="E41" s="17">
        <v>59.46</v>
      </c>
      <c r="F41" s="17">
        <v>52.388707000000004</v>
      </c>
      <c r="G41" s="17"/>
      <c r="H41" s="64">
        <v>647.9821010000001</v>
      </c>
      <c r="I41" s="86"/>
      <c r="J41" s="86"/>
      <c r="K41" s="86"/>
      <c r="L41" s="89">
        <f t="shared" si="0"/>
        <v>6773.429543</v>
      </c>
      <c r="M41" s="86"/>
      <c r="N41" s="89">
        <f t="shared" si="1"/>
        <v>6773.429543</v>
      </c>
      <c r="O41" s="86"/>
      <c r="P41" s="80">
        <f t="shared" si="2"/>
        <v>6773.429543</v>
      </c>
      <c r="Q41" s="89">
        <f t="shared" si="4"/>
        <v>1.08267990527751</v>
      </c>
      <c r="Y41" s="2">
        <f>2617.65+647.44-775.954</f>
        <v>2489.1360000000004</v>
      </c>
      <c r="Z41" s="2">
        <f>Y41-B41</f>
        <v>0.0030000000006111804</v>
      </c>
    </row>
    <row r="42" spans="1:17" ht="9" customHeight="1">
      <c r="A42" s="62"/>
      <c r="B42" s="19"/>
      <c r="C42" s="86"/>
      <c r="D42" s="17"/>
      <c r="E42" s="17"/>
      <c r="F42" s="17"/>
      <c r="G42" s="17"/>
      <c r="H42" s="104"/>
      <c r="I42" s="86"/>
      <c r="J42" s="86"/>
      <c r="K42" s="86"/>
      <c r="L42" s="89">
        <f t="shared" si="0"/>
        <v>0</v>
      </c>
      <c r="M42" s="86"/>
      <c r="N42" s="89">
        <f t="shared" si="1"/>
        <v>0</v>
      </c>
      <c r="O42" s="86"/>
      <c r="P42" s="80">
        <f t="shared" si="2"/>
        <v>0</v>
      </c>
      <c r="Q42" s="89">
        <f t="shared" si="4"/>
        <v>0</v>
      </c>
    </row>
    <row r="43" spans="1:17" ht="22.5" customHeight="1">
      <c r="A43" s="103" t="s">
        <v>79</v>
      </c>
      <c r="B43" s="59">
        <v>6.60476</v>
      </c>
      <c r="C43" s="59">
        <v>0</v>
      </c>
      <c r="D43" s="63">
        <v>0</v>
      </c>
      <c r="E43" s="63">
        <v>0</v>
      </c>
      <c r="F43" s="63">
        <v>0</v>
      </c>
      <c r="G43" s="63">
        <v>0</v>
      </c>
      <c r="H43" s="59">
        <v>0</v>
      </c>
      <c r="I43" s="86"/>
      <c r="J43" s="59"/>
      <c r="K43" s="86">
        <v>0</v>
      </c>
      <c r="L43" s="89">
        <f t="shared" si="0"/>
        <v>6.60476</v>
      </c>
      <c r="M43" s="86"/>
      <c r="N43" s="89">
        <f t="shared" si="1"/>
        <v>6.60476</v>
      </c>
      <c r="O43" s="86">
        <f>-N43</f>
        <v>-6.60476</v>
      </c>
      <c r="P43" s="105">
        <f t="shared" si="2"/>
        <v>0</v>
      </c>
      <c r="Q43" s="89">
        <f t="shared" si="4"/>
        <v>0</v>
      </c>
    </row>
    <row r="44" spans="1:17" ht="36" customHeight="1">
      <c r="A44" s="144" t="s">
        <v>80</v>
      </c>
      <c r="B44" s="55">
        <v>-425.664156</v>
      </c>
      <c r="C44" s="145"/>
      <c r="D44" s="56"/>
      <c r="E44" s="56">
        <v>0</v>
      </c>
      <c r="F44" s="56"/>
      <c r="G44" s="56"/>
      <c r="H44" s="57"/>
      <c r="I44" s="55"/>
      <c r="J44" s="55"/>
      <c r="K44" s="55"/>
      <c r="L44" s="57">
        <f t="shared" si="0"/>
        <v>-425.664156</v>
      </c>
      <c r="M44" s="55"/>
      <c r="N44" s="57">
        <f t="shared" si="1"/>
        <v>-425.664156</v>
      </c>
      <c r="O44" s="55"/>
      <c r="P44" s="58">
        <f t="shared" si="2"/>
        <v>-425.664156</v>
      </c>
      <c r="Q44" s="57">
        <f t="shared" si="4"/>
        <v>-0.0680390967636749</v>
      </c>
    </row>
    <row r="45" spans="1:20" s="81" customFormat="1" ht="18.75" customHeight="1">
      <c r="A45" s="106" t="s">
        <v>81</v>
      </c>
      <c r="B45" s="107">
        <f>B46+B58+B61+B64</f>
        <v>98970.59217799999</v>
      </c>
      <c r="C45" s="107">
        <f aca="true" t="shared" si="8" ref="C45:K45">C46+C58+C61+C64+C65</f>
        <v>50658.02328594445</v>
      </c>
      <c r="D45" s="107">
        <f t="shared" si="8"/>
        <v>45723.837942</v>
      </c>
      <c r="E45" s="107">
        <f t="shared" si="8"/>
        <v>1622.5612070000002</v>
      </c>
      <c r="F45" s="107">
        <f t="shared" si="8"/>
        <v>20749.766329</v>
      </c>
      <c r="G45" s="143">
        <f t="shared" si="8"/>
        <v>10.6</v>
      </c>
      <c r="H45" s="107">
        <f t="shared" si="8"/>
        <v>15408.866147999997</v>
      </c>
      <c r="I45" s="107">
        <f t="shared" si="8"/>
        <v>165.193</v>
      </c>
      <c r="J45" s="143">
        <f t="shared" si="8"/>
        <v>918.232147</v>
      </c>
      <c r="K45" s="108">
        <f t="shared" si="8"/>
        <v>6622.550023</v>
      </c>
      <c r="L45" s="108">
        <f aca="true" t="shared" si="9" ref="L45:L64">SUM(B45:K45)</f>
        <v>240850.22225994445</v>
      </c>
      <c r="M45" s="107">
        <f>M46+M58+M61+M64+M65</f>
        <v>-43868.66831744445</v>
      </c>
      <c r="N45" s="72">
        <f aca="true" t="shared" si="10" ref="N45:N64">L45+M45</f>
        <v>196981.5539425</v>
      </c>
      <c r="O45" s="107">
        <f>O46+O58+O61+O64+O65</f>
        <v>-4564.247592</v>
      </c>
      <c r="P45" s="109">
        <f aca="true" t="shared" si="11" ref="P45:P61">N45+O45</f>
        <v>192417.3063505</v>
      </c>
      <c r="Q45" s="72">
        <f aca="true" t="shared" si="12" ref="Q45:Q64">P45/$P$7*100</f>
        <v>30.756406291788746</v>
      </c>
      <c r="T45" s="110"/>
    </row>
    <row r="46" spans="1:17" ht="19.5" customHeight="1">
      <c r="A46" s="111" t="s">
        <v>82</v>
      </c>
      <c r="B46" s="22">
        <f>SUM(B47:B51)+B57</f>
        <v>95079.443338</v>
      </c>
      <c r="C46" s="22">
        <f aca="true" t="shared" si="13" ref="C46:K46">C47+C48+C49+C50+C51+C57</f>
        <v>42795.563117722224</v>
      </c>
      <c r="D46" s="112">
        <f t="shared" si="13"/>
        <v>45757.307840999994</v>
      </c>
      <c r="E46" s="112">
        <f t="shared" si="13"/>
        <v>1633.734801</v>
      </c>
      <c r="F46" s="112">
        <f t="shared" si="13"/>
        <v>20761.532069</v>
      </c>
      <c r="G46" s="112">
        <f t="shared" si="13"/>
        <v>0</v>
      </c>
      <c r="H46" s="22">
        <f t="shared" si="13"/>
        <v>14714.057596999997</v>
      </c>
      <c r="I46" s="22">
        <f t="shared" si="13"/>
        <v>165.193</v>
      </c>
      <c r="J46" s="113">
        <f t="shared" si="13"/>
        <v>918.2327710000001</v>
      </c>
      <c r="K46" s="22">
        <f t="shared" si="13"/>
        <v>909.3978000000001</v>
      </c>
      <c r="L46" s="89">
        <f t="shared" si="9"/>
        <v>222734.46233472225</v>
      </c>
      <c r="M46" s="22">
        <f>M47+M48+M49+M50+M51+M57</f>
        <v>-43742.46248744445</v>
      </c>
      <c r="N46" s="89">
        <f t="shared" si="10"/>
        <v>178991.9998472778</v>
      </c>
      <c r="O46" s="22">
        <f>O47+O48+O49+O50+O51+O57</f>
        <v>0</v>
      </c>
      <c r="P46" s="105">
        <f t="shared" si="11"/>
        <v>178991.9998472778</v>
      </c>
      <c r="Q46" s="89">
        <f t="shared" si="12"/>
        <v>28.61047571393965</v>
      </c>
    </row>
    <row r="47" spans="1:17" ht="23.25" customHeight="1">
      <c r="A47" s="114" t="s">
        <v>83</v>
      </c>
      <c r="B47" s="113">
        <v>18077.184977</v>
      </c>
      <c r="C47" s="113">
        <v>17046.49757011111</v>
      </c>
      <c r="D47" s="88">
        <v>142.315681</v>
      </c>
      <c r="E47" s="88">
        <v>81.909096</v>
      </c>
      <c r="F47" s="88">
        <v>138.045229</v>
      </c>
      <c r="G47" s="88"/>
      <c r="H47" s="115">
        <v>6399.511882</v>
      </c>
      <c r="I47" s="113">
        <v>0</v>
      </c>
      <c r="J47" s="5"/>
      <c r="K47" s="113">
        <v>223.55539</v>
      </c>
      <c r="L47" s="89">
        <f t="shared" si="9"/>
        <v>42109.019825111114</v>
      </c>
      <c r="M47" s="20"/>
      <c r="N47" s="89">
        <f t="shared" si="10"/>
        <v>42109.019825111114</v>
      </c>
      <c r="O47" s="20"/>
      <c r="P47" s="105">
        <f t="shared" si="11"/>
        <v>42109.019825111114</v>
      </c>
      <c r="Q47" s="89">
        <f t="shared" si="12"/>
        <v>6.730798527711222</v>
      </c>
    </row>
    <row r="48" spans="1:17" ht="23.25" customHeight="1">
      <c r="A48" s="114" t="s">
        <v>84</v>
      </c>
      <c r="B48" s="113">
        <v>3867.524602</v>
      </c>
      <c r="C48" s="113">
        <v>13747.05906211111</v>
      </c>
      <c r="D48" s="88">
        <v>351.100398</v>
      </c>
      <c r="E48" s="88">
        <v>53.697489</v>
      </c>
      <c r="F48" s="88">
        <v>19426.7941</v>
      </c>
      <c r="G48" s="88">
        <v>0</v>
      </c>
      <c r="H48" s="5">
        <v>4489.271988</v>
      </c>
      <c r="I48" s="5">
        <v>0</v>
      </c>
      <c r="J48" s="5">
        <v>18.923487</v>
      </c>
      <c r="K48" s="5">
        <v>620.55059</v>
      </c>
      <c r="L48" s="89">
        <f t="shared" si="9"/>
        <v>42574.9217161111</v>
      </c>
      <c r="M48" s="92">
        <v>-8956.108508000001</v>
      </c>
      <c r="N48" s="89">
        <f t="shared" si="10"/>
        <v>33618.813208111096</v>
      </c>
      <c r="O48" s="20"/>
      <c r="P48" s="105">
        <f t="shared" si="11"/>
        <v>33618.813208111096</v>
      </c>
      <c r="Q48" s="89">
        <f t="shared" si="12"/>
        <v>5.373705191532694</v>
      </c>
    </row>
    <row r="49" spans="1:17" ht="17.25" customHeight="1">
      <c r="A49" s="114" t="s">
        <v>85</v>
      </c>
      <c r="B49" s="113">
        <v>9033.526526</v>
      </c>
      <c r="C49" s="113">
        <v>787.223223</v>
      </c>
      <c r="D49" s="88">
        <v>19.410382</v>
      </c>
      <c r="E49" s="88">
        <v>0.190188</v>
      </c>
      <c r="F49" s="88">
        <v>8.255183</v>
      </c>
      <c r="G49" s="88">
        <v>0</v>
      </c>
      <c r="H49" s="5">
        <v>13.510068</v>
      </c>
      <c r="I49" s="5">
        <v>0</v>
      </c>
      <c r="J49" s="113">
        <v>899.309284</v>
      </c>
      <c r="K49" s="5">
        <v>65.29182</v>
      </c>
      <c r="L49" s="89">
        <f t="shared" si="9"/>
        <v>10826.716674</v>
      </c>
      <c r="M49" s="92">
        <v>-279.08597</v>
      </c>
      <c r="N49" s="89">
        <f t="shared" si="10"/>
        <v>10547.630704</v>
      </c>
      <c r="O49" s="20"/>
      <c r="P49" s="105">
        <f t="shared" si="11"/>
        <v>10547.630704</v>
      </c>
      <c r="Q49" s="89">
        <f t="shared" si="12"/>
        <v>1.685956536347318</v>
      </c>
    </row>
    <row r="50" spans="1:17" ht="18.75" customHeight="1">
      <c r="A50" s="114" t="s">
        <v>86</v>
      </c>
      <c r="B50" s="113">
        <v>3148.751743</v>
      </c>
      <c r="C50" s="113">
        <v>1679.541626</v>
      </c>
      <c r="D50" s="88"/>
      <c r="E50" s="88">
        <v>1.971384</v>
      </c>
      <c r="F50" s="88"/>
      <c r="G50" s="88"/>
      <c r="H50" s="5"/>
      <c r="I50" s="113">
        <v>0</v>
      </c>
      <c r="J50" s="105"/>
      <c r="K50" s="113"/>
      <c r="L50" s="89">
        <f t="shared" si="9"/>
        <v>4830.264753</v>
      </c>
      <c r="M50" s="20"/>
      <c r="N50" s="89">
        <f t="shared" si="10"/>
        <v>4830.264753</v>
      </c>
      <c r="O50" s="20"/>
      <c r="P50" s="105">
        <f t="shared" si="11"/>
        <v>4830.264753</v>
      </c>
      <c r="Q50" s="89">
        <f t="shared" si="12"/>
        <v>0.7720801629431425</v>
      </c>
    </row>
    <row r="51" spans="1:17" ht="26.25" customHeight="1">
      <c r="A51" s="116" t="s">
        <v>87</v>
      </c>
      <c r="B51" s="105">
        <f>SUM(B52:B56)</f>
        <v>58670.87193899999</v>
      </c>
      <c r="C51" s="105">
        <f aca="true" t="shared" si="14" ref="C51:K51">C52+C53+C55+C56+C54</f>
        <v>9535.2416365</v>
      </c>
      <c r="D51" s="117">
        <f t="shared" si="14"/>
        <v>45244.48138</v>
      </c>
      <c r="E51" s="117">
        <f t="shared" si="14"/>
        <v>1495.966644</v>
      </c>
      <c r="F51" s="117">
        <f t="shared" si="14"/>
        <v>1188.437557</v>
      </c>
      <c r="G51" s="117">
        <f t="shared" si="14"/>
        <v>0</v>
      </c>
      <c r="H51" s="105">
        <f t="shared" si="14"/>
        <v>3801.240025</v>
      </c>
      <c r="I51" s="105">
        <f t="shared" si="14"/>
        <v>165.193</v>
      </c>
      <c r="J51" s="105">
        <f t="shared" si="14"/>
        <v>0</v>
      </c>
      <c r="K51" s="105">
        <f t="shared" si="14"/>
        <v>0</v>
      </c>
      <c r="L51" s="89">
        <f t="shared" si="9"/>
        <v>120101.43218149999</v>
      </c>
      <c r="M51" s="105">
        <f>M52+M53+M55+M56+M54</f>
        <v>-32957.05001944445</v>
      </c>
      <c r="N51" s="89">
        <f t="shared" si="10"/>
        <v>87144.38216205554</v>
      </c>
      <c r="O51" s="105">
        <f>O52+O53+O55+O56+O54</f>
        <v>0</v>
      </c>
      <c r="P51" s="105">
        <f t="shared" si="11"/>
        <v>87144.38216205554</v>
      </c>
      <c r="Q51" s="89">
        <f t="shared" si="12"/>
        <v>13.929350091518538</v>
      </c>
    </row>
    <row r="52" spans="1:17" ht="32.25" customHeight="1">
      <c r="A52" s="118" t="s">
        <v>88</v>
      </c>
      <c r="B52" s="119">
        <v>25203.663767</v>
      </c>
      <c r="C52" s="84">
        <v>537.2884930000005</v>
      </c>
      <c r="D52" s="120">
        <v>0.068517</v>
      </c>
      <c r="E52" s="120">
        <v>346.413267</v>
      </c>
      <c r="F52" s="120"/>
      <c r="G52" s="120">
        <v>0</v>
      </c>
      <c r="H52" s="119">
        <v>2319.224036</v>
      </c>
      <c r="I52" s="84">
        <v>0</v>
      </c>
      <c r="J52" s="22"/>
      <c r="K52" s="84"/>
      <c r="L52" s="60">
        <f t="shared" si="9"/>
        <v>28406.658079999997</v>
      </c>
      <c r="M52" s="92">
        <v>-27542.674519</v>
      </c>
      <c r="N52" s="60">
        <f t="shared" si="10"/>
        <v>863.9835609999973</v>
      </c>
      <c r="O52" s="49"/>
      <c r="P52" s="61">
        <f t="shared" si="11"/>
        <v>863.9835609999973</v>
      </c>
      <c r="Q52" s="60">
        <f t="shared" si="12"/>
        <v>0.13810103641684884</v>
      </c>
    </row>
    <row r="53" spans="1:17" ht="15.75">
      <c r="A53" s="121" t="s">
        <v>89</v>
      </c>
      <c r="B53" s="119">
        <v>10405.412922</v>
      </c>
      <c r="C53" s="5">
        <v>417.2783125</v>
      </c>
      <c r="D53" s="88">
        <v>0</v>
      </c>
      <c r="E53" s="88">
        <v>0.02458</v>
      </c>
      <c r="F53" s="88"/>
      <c r="G53" s="88"/>
      <c r="H53" s="84">
        <v>270.738093</v>
      </c>
      <c r="I53" s="113">
        <v>165.193</v>
      </c>
      <c r="J53" s="84"/>
      <c r="K53" s="5"/>
      <c r="L53" s="89">
        <f t="shared" si="9"/>
        <v>11258.646907499999</v>
      </c>
      <c r="M53" s="92">
        <v>-1396.5855344444444</v>
      </c>
      <c r="N53" s="89">
        <f t="shared" si="10"/>
        <v>9862.061373055554</v>
      </c>
      <c r="O53" s="20"/>
      <c r="P53" s="105">
        <f t="shared" si="11"/>
        <v>9862.061373055554</v>
      </c>
      <c r="Q53" s="89">
        <f t="shared" si="12"/>
        <v>1.5763736236476238</v>
      </c>
    </row>
    <row r="54" spans="1:17" ht="38.25" customHeight="1">
      <c r="A54" s="95" t="s">
        <v>90</v>
      </c>
      <c r="B54" s="119">
        <v>9072.781851</v>
      </c>
      <c r="C54" s="84">
        <v>5072.320401</v>
      </c>
      <c r="D54" s="84">
        <v>9.382711</v>
      </c>
      <c r="E54" s="84">
        <v>103.988921</v>
      </c>
      <c r="F54" s="84">
        <v>79.591266</v>
      </c>
      <c r="G54" s="88"/>
      <c r="H54" s="84">
        <v>843.424135</v>
      </c>
      <c r="I54" s="84">
        <v>0</v>
      </c>
      <c r="J54" s="5"/>
      <c r="K54" s="5"/>
      <c r="L54" s="60">
        <f t="shared" si="9"/>
        <v>15181.489285</v>
      </c>
      <c r="M54" s="92">
        <v>-4017.7899660000003</v>
      </c>
      <c r="N54" s="60">
        <f t="shared" si="10"/>
        <v>11163.699319</v>
      </c>
      <c r="O54" s="49">
        <v>0</v>
      </c>
      <c r="P54" s="60">
        <f t="shared" si="11"/>
        <v>11163.699319</v>
      </c>
      <c r="Q54" s="60">
        <f t="shared" si="12"/>
        <v>1.784430301446412</v>
      </c>
    </row>
    <row r="55" spans="1:17" ht="15.75">
      <c r="A55" s="121" t="s">
        <v>91</v>
      </c>
      <c r="B55" s="119">
        <v>12227.954301</v>
      </c>
      <c r="C55" s="5">
        <v>2826.9379050000002</v>
      </c>
      <c r="D55" s="88">
        <v>45235.030152</v>
      </c>
      <c r="E55" s="88">
        <v>1003.569561</v>
      </c>
      <c r="F55" s="88">
        <v>1108.846291</v>
      </c>
      <c r="G55" s="88"/>
      <c r="H55" s="5">
        <v>49.444816</v>
      </c>
      <c r="I55" s="5"/>
      <c r="J55" s="5"/>
      <c r="K55" s="5"/>
      <c r="L55" s="89">
        <f t="shared" si="9"/>
        <v>62451.783026</v>
      </c>
      <c r="M55" s="20"/>
      <c r="N55" s="89">
        <f t="shared" si="10"/>
        <v>62451.783026</v>
      </c>
      <c r="O55" s="20"/>
      <c r="P55" s="105">
        <f t="shared" si="11"/>
        <v>62451.783026</v>
      </c>
      <c r="Q55" s="89">
        <f t="shared" si="12"/>
        <v>9.982430628643403</v>
      </c>
    </row>
    <row r="56" spans="1:17" ht="15.75">
      <c r="A56" s="121" t="s">
        <v>92</v>
      </c>
      <c r="B56" s="119">
        <v>1761.059098</v>
      </c>
      <c r="C56" s="5">
        <v>681.416525</v>
      </c>
      <c r="D56" s="88">
        <v>0</v>
      </c>
      <c r="E56" s="88">
        <v>41.970315</v>
      </c>
      <c r="F56" s="88">
        <v>0</v>
      </c>
      <c r="G56" s="88"/>
      <c r="H56" s="5">
        <v>318.408945</v>
      </c>
      <c r="I56" s="5">
        <v>0</v>
      </c>
      <c r="J56" s="60">
        <v>0</v>
      </c>
      <c r="K56" s="5"/>
      <c r="L56" s="89">
        <f t="shared" si="9"/>
        <v>2802.854883</v>
      </c>
      <c r="M56" s="20"/>
      <c r="N56" s="89">
        <f t="shared" si="10"/>
        <v>2802.854883</v>
      </c>
      <c r="O56" s="20"/>
      <c r="P56" s="105">
        <f t="shared" si="11"/>
        <v>2802.854883</v>
      </c>
      <c r="Q56" s="89">
        <f t="shared" si="12"/>
        <v>0.4480145013642532</v>
      </c>
    </row>
    <row r="57" spans="1:17" s="123" customFormat="1" ht="31.5" customHeight="1">
      <c r="A57" s="122" t="s">
        <v>93</v>
      </c>
      <c r="B57" s="119">
        <v>2281.583551</v>
      </c>
      <c r="C57" s="84">
        <v>0</v>
      </c>
      <c r="D57" s="88">
        <v>0</v>
      </c>
      <c r="E57" s="88"/>
      <c r="F57" s="88"/>
      <c r="G57" s="88">
        <v>0</v>
      </c>
      <c r="H57" s="84">
        <v>10.523634</v>
      </c>
      <c r="I57" s="60">
        <v>0</v>
      </c>
      <c r="J57" s="89"/>
      <c r="K57" s="84"/>
      <c r="L57" s="60">
        <f t="shared" si="9"/>
        <v>2292.1071850000003</v>
      </c>
      <c r="M57" s="92">
        <v>-1550.2179899999999</v>
      </c>
      <c r="N57" s="60">
        <f t="shared" si="10"/>
        <v>741.8891950000004</v>
      </c>
      <c r="O57" s="49"/>
      <c r="P57" s="61">
        <f t="shared" si="11"/>
        <v>741.8891950000004</v>
      </c>
      <c r="Q57" s="60">
        <f t="shared" si="12"/>
        <v>0.11858520388672308</v>
      </c>
    </row>
    <row r="58" spans="1:17" ht="19.5" customHeight="1">
      <c r="A58" s="111" t="s">
        <v>94</v>
      </c>
      <c r="B58" s="89">
        <f>SUM(B59:B60)</f>
        <v>1859.5887119999998</v>
      </c>
      <c r="C58" s="89">
        <f aca="true" t="shared" si="15" ref="C58:K58">C59+C60</f>
        <v>6716.866465444445</v>
      </c>
      <c r="D58" s="124">
        <f t="shared" si="15"/>
        <v>0.896308</v>
      </c>
      <c r="E58" s="124">
        <f t="shared" si="15"/>
        <v>1.012146</v>
      </c>
      <c r="F58" s="124">
        <f t="shared" si="15"/>
        <v>3.122654</v>
      </c>
      <c r="G58" s="124">
        <f t="shared" si="15"/>
        <v>10.6</v>
      </c>
      <c r="H58" s="89">
        <f t="shared" si="15"/>
        <v>697.391075</v>
      </c>
      <c r="I58" s="89">
        <f t="shared" si="15"/>
        <v>0</v>
      </c>
      <c r="J58" s="5">
        <f t="shared" si="15"/>
        <v>0</v>
      </c>
      <c r="K58" s="89">
        <f t="shared" si="15"/>
        <v>5158.300363</v>
      </c>
      <c r="L58" s="89">
        <f t="shared" si="9"/>
        <v>14447.777723444444</v>
      </c>
      <c r="M58" s="89">
        <f>M59+M60</f>
        <v>-46.896</v>
      </c>
      <c r="N58" s="89">
        <f t="shared" si="10"/>
        <v>14400.881723444443</v>
      </c>
      <c r="O58" s="20">
        <f>O59+O60</f>
        <v>-250.3</v>
      </c>
      <c r="P58" s="105">
        <f t="shared" si="11"/>
        <v>14150.581723444444</v>
      </c>
      <c r="Q58" s="89">
        <f t="shared" si="12"/>
        <v>2.2618601673938596</v>
      </c>
    </row>
    <row r="59" spans="1:17" ht="19.5" customHeight="1">
      <c r="A59" s="121" t="s">
        <v>95</v>
      </c>
      <c r="B59" s="5">
        <v>1301.586089</v>
      </c>
      <c r="C59" s="113">
        <v>6468.289528444445</v>
      </c>
      <c r="D59" s="88">
        <v>0.896308</v>
      </c>
      <c r="E59" s="88">
        <v>1.012146</v>
      </c>
      <c r="F59" s="88">
        <v>3.122654</v>
      </c>
      <c r="G59" s="88">
        <v>10.6</v>
      </c>
      <c r="H59" s="5">
        <v>697.291075</v>
      </c>
      <c r="I59" s="5">
        <v>0</v>
      </c>
      <c r="J59" s="89">
        <v>0</v>
      </c>
      <c r="K59" s="113">
        <v>5158.300363</v>
      </c>
      <c r="L59" s="89">
        <f t="shared" si="9"/>
        <v>13641.098163444445</v>
      </c>
      <c r="M59" s="89">
        <v>-46.896</v>
      </c>
      <c r="N59" s="89">
        <f t="shared" si="10"/>
        <v>13594.202163444445</v>
      </c>
      <c r="O59" s="20"/>
      <c r="P59" s="105">
        <f t="shared" si="11"/>
        <v>13594.202163444445</v>
      </c>
      <c r="Q59" s="89">
        <f t="shared" si="12"/>
        <v>2.1729272323872983</v>
      </c>
    </row>
    <row r="60" spans="1:17" ht="19.5" customHeight="1">
      <c r="A60" s="121" t="s">
        <v>96</v>
      </c>
      <c r="B60" s="5">
        <v>558.002623</v>
      </c>
      <c r="C60" s="113">
        <v>248.576937</v>
      </c>
      <c r="D60" s="125"/>
      <c r="E60" s="125"/>
      <c r="F60" s="125"/>
      <c r="G60" s="125"/>
      <c r="H60" s="5">
        <v>0.1</v>
      </c>
      <c r="I60" s="89"/>
      <c r="J60" s="89"/>
      <c r="K60" s="113"/>
      <c r="L60" s="89">
        <f t="shared" si="9"/>
        <v>806.6795599999999</v>
      </c>
      <c r="M60" s="20"/>
      <c r="N60" s="89">
        <f t="shared" si="10"/>
        <v>806.6795599999999</v>
      </c>
      <c r="O60" s="20">
        <v>-250.3</v>
      </c>
      <c r="P60" s="105">
        <f t="shared" si="11"/>
        <v>556.3795599999999</v>
      </c>
      <c r="Q60" s="89">
        <f t="shared" si="12"/>
        <v>0.08893293500656149</v>
      </c>
    </row>
    <row r="61" spans="1:17" ht="23.25" customHeight="1">
      <c r="A61" s="111" t="s">
        <v>79</v>
      </c>
      <c r="B61" s="105">
        <f>B62+B63</f>
        <v>2462.174525</v>
      </c>
      <c r="C61" s="105">
        <f>C62+C63</f>
        <v>1359.3820369999999</v>
      </c>
      <c r="D61" s="125">
        <v>0</v>
      </c>
      <c r="E61" s="125">
        <v>0</v>
      </c>
      <c r="F61" s="125"/>
      <c r="G61" s="125"/>
      <c r="H61" s="105">
        <f>H62+H63</f>
        <v>16.849</v>
      </c>
      <c r="I61" s="89"/>
      <c r="J61" s="89">
        <f>J62+J63</f>
        <v>0</v>
      </c>
      <c r="K61" s="105">
        <f>K62+K63</f>
        <v>554.85186</v>
      </c>
      <c r="L61" s="89">
        <f t="shared" si="9"/>
        <v>4393.257422</v>
      </c>
      <c r="M61" s="105">
        <f>M62+M63</f>
        <v>-79.30983</v>
      </c>
      <c r="N61" s="89">
        <f t="shared" si="10"/>
        <v>4313.9475919999995</v>
      </c>
      <c r="O61" s="105">
        <f>O62+O63</f>
        <v>-4313.9475919999995</v>
      </c>
      <c r="P61" s="105">
        <f t="shared" si="11"/>
        <v>0</v>
      </c>
      <c r="Q61" s="89">
        <f t="shared" si="12"/>
        <v>0</v>
      </c>
    </row>
    <row r="62" spans="1:17" ht="15.75">
      <c r="A62" s="126" t="s">
        <v>97</v>
      </c>
      <c r="B62" s="127">
        <v>35.042196</v>
      </c>
      <c r="C62" s="113">
        <v>0</v>
      </c>
      <c r="D62" s="125">
        <v>0</v>
      </c>
      <c r="E62" s="125">
        <v>0</v>
      </c>
      <c r="F62" s="125"/>
      <c r="G62" s="125">
        <v>0</v>
      </c>
      <c r="H62" s="113">
        <v>1.034</v>
      </c>
      <c r="I62" s="89"/>
      <c r="J62" s="89"/>
      <c r="K62" s="113"/>
      <c r="L62" s="128">
        <f t="shared" si="9"/>
        <v>36.076195999999996</v>
      </c>
      <c r="M62" s="20"/>
      <c r="N62" s="89">
        <f t="shared" si="10"/>
        <v>36.076195999999996</v>
      </c>
      <c r="O62" s="129">
        <f>-N62</f>
        <v>-36.076195999999996</v>
      </c>
      <c r="P62" s="105"/>
      <c r="Q62" s="89">
        <f t="shared" si="12"/>
        <v>0</v>
      </c>
    </row>
    <row r="63" spans="1:17" ht="19.5" customHeight="1">
      <c r="A63" s="126" t="s">
        <v>98</v>
      </c>
      <c r="B63" s="113">
        <v>2427.132329</v>
      </c>
      <c r="C63" s="113">
        <v>1359.3820369999999</v>
      </c>
      <c r="D63" s="125">
        <v>0</v>
      </c>
      <c r="E63" s="125">
        <v>0</v>
      </c>
      <c r="F63" s="125"/>
      <c r="G63" s="125">
        <v>0</v>
      </c>
      <c r="H63" s="113">
        <v>15.815</v>
      </c>
      <c r="I63" s="89"/>
      <c r="J63" s="60"/>
      <c r="K63" s="113">
        <v>554.85186</v>
      </c>
      <c r="L63" s="89">
        <f t="shared" si="9"/>
        <v>4357.181226</v>
      </c>
      <c r="M63" s="92">
        <v>-79.30983</v>
      </c>
      <c r="N63" s="89">
        <f t="shared" si="10"/>
        <v>4277.871396</v>
      </c>
      <c r="O63" s="20">
        <f>-N63</f>
        <v>-4277.871396</v>
      </c>
      <c r="P63" s="105">
        <f>N63+O63</f>
        <v>0</v>
      </c>
      <c r="Q63" s="89">
        <f t="shared" si="12"/>
        <v>0</v>
      </c>
    </row>
    <row r="64" spans="1:17" ht="34.5" customHeight="1">
      <c r="A64" s="130" t="s">
        <v>99</v>
      </c>
      <c r="B64" s="113">
        <v>-430.614397</v>
      </c>
      <c r="C64" s="113">
        <v>-213.78833422222223</v>
      </c>
      <c r="D64" s="120">
        <v>-34.366207</v>
      </c>
      <c r="E64" s="120">
        <v>-12.18574</v>
      </c>
      <c r="F64" s="120">
        <v>-14.888394</v>
      </c>
      <c r="G64" s="120">
        <v>0</v>
      </c>
      <c r="H64" s="120">
        <v>-19.431524</v>
      </c>
      <c r="I64" s="60"/>
      <c r="J64" s="113">
        <v>-0.000624</v>
      </c>
      <c r="K64" s="119"/>
      <c r="L64" s="60">
        <f t="shared" si="9"/>
        <v>-725.2752202222222</v>
      </c>
      <c r="M64" s="49"/>
      <c r="N64" s="60">
        <f t="shared" si="10"/>
        <v>-725.2752202222222</v>
      </c>
      <c r="O64" s="49"/>
      <c r="P64" s="61">
        <f>N64+O64</f>
        <v>-725.2752202222222</v>
      </c>
      <c r="Q64" s="60">
        <f t="shared" si="12"/>
        <v>-0.11592958954475696</v>
      </c>
    </row>
    <row r="65" spans="1:17" ht="12" customHeight="1">
      <c r="A65" s="130"/>
      <c r="B65" s="119"/>
      <c r="C65" s="119"/>
      <c r="D65" s="120"/>
      <c r="E65" s="120"/>
      <c r="F65" s="120"/>
      <c r="G65" s="120"/>
      <c r="H65" s="79"/>
      <c r="I65" s="60"/>
      <c r="J65" s="119"/>
      <c r="K65" s="119"/>
      <c r="L65" s="60"/>
      <c r="M65" s="49"/>
      <c r="N65" s="60"/>
      <c r="O65" s="49"/>
      <c r="P65" s="61"/>
      <c r="Q65" s="60"/>
    </row>
    <row r="66" spans="1:20" ht="26.25" customHeight="1" thickBot="1">
      <c r="A66" s="131" t="s">
        <v>100</v>
      </c>
      <c r="B66" s="132">
        <f aca="true" t="shared" si="16" ref="B66:K66">B21-B45</f>
        <v>-15955.970816999994</v>
      </c>
      <c r="C66" s="132">
        <f t="shared" si="16"/>
        <v>342.58487949999835</v>
      </c>
      <c r="D66" s="133">
        <f t="shared" si="16"/>
        <v>272.98407400000724</v>
      </c>
      <c r="E66" s="133">
        <f t="shared" si="16"/>
        <v>17.83559299999979</v>
      </c>
      <c r="F66" s="133">
        <f t="shared" si="16"/>
        <v>200.61794600000212</v>
      </c>
      <c r="G66" s="133">
        <f t="shared" si="16"/>
        <v>-10.6</v>
      </c>
      <c r="H66" s="132">
        <f t="shared" si="16"/>
        <v>1013.8322550000012</v>
      </c>
      <c r="I66" s="132">
        <f t="shared" si="16"/>
        <v>0</v>
      </c>
      <c r="J66" s="132">
        <f t="shared" si="16"/>
        <v>280.88721099999987</v>
      </c>
      <c r="K66" s="132">
        <f t="shared" si="16"/>
        <v>-507.80021299999953</v>
      </c>
      <c r="L66" s="132">
        <f>SUM(B66:K66)</f>
        <v>-14345.629071499985</v>
      </c>
      <c r="M66" s="134">
        <f>M21-M45</f>
        <v>0</v>
      </c>
      <c r="N66" s="132">
        <f>N21-N45</f>
        <v>-14345.629071500036</v>
      </c>
      <c r="O66" s="132">
        <f>O21-O45</f>
        <v>4557.6428319999995</v>
      </c>
      <c r="P66" s="132">
        <f>P21-P45</f>
        <v>-9787.986239500024</v>
      </c>
      <c r="Q66" s="135">
        <f>P66/$P$7*100</f>
        <v>-1.5645332910550744</v>
      </c>
      <c r="S66" s="136"/>
      <c r="T66" s="137"/>
    </row>
    <row r="67" spans="1:17" ht="24.75" customHeight="1" thickTop="1">
      <c r="A67" s="13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137"/>
    </row>
    <row r="68" spans="2:17" ht="19.5" customHeight="1">
      <c r="B68" s="86"/>
      <c r="C68" s="139"/>
      <c r="D68" s="17"/>
      <c r="E68" s="17"/>
      <c r="F68" s="17"/>
      <c r="G68" s="17"/>
      <c r="I68" s="86"/>
      <c r="J68" s="86"/>
      <c r="K68" s="86"/>
      <c r="L68" s="140"/>
      <c r="M68" s="86"/>
      <c r="N68" s="140"/>
      <c r="O68" s="86"/>
      <c r="P68" s="140"/>
      <c r="Q68" s="141"/>
    </row>
    <row r="69" spans="2:17" ht="19.5" customHeight="1">
      <c r="B69" s="86"/>
      <c r="C69" s="139"/>
      <c r="D69" s="17"/>
      <c r="E69" s="17"/>
      <c r="F69" s="17"/>
      <c r="G69" s="17"/>
      <c r="H69" s="86"/>
      <c r="I69" s="86"/>
      <c r="J69" s="86"/>
      <c r="K69" s="86"/>
      <c r="L69" s="140"/>
      <c r="M69" s="86"/>
      <c r="N69" s="140"/>
      <c r="O69" s="86"/>
      <c r="P69" s="140"/>
      <c r="Q69" s="141"/>
    </row>
    <row r="70" spans="2:17" ht="19.5" customHeight="1">
      <c r="B70" s="86"/>
      <c r="C70" s="139"/>
      <c r="D70" s="17"/>
      <c r="E70" s="17"/>
      <c r="F70" s="17"/>
      <c r="G70" s="17"/>
      <c r="H70" s="86"/>
      <c r="I70" s="86"/>
      <c r="J70" s="86"/>
      <c r="K70" s="86"/>
      <c r="L70" s="140"/>
      <c r="M70" s="86"/>
      <c r="N70" s="140"/>
      <c r="O70" s="86"/>
      <c r="P70" s="140"/>
      <c r="Q70" s="141"/>
    </row>
    <row r="71" spans="2:17" ht="19.5" customHeight="1">
      <c r="B71" s="86"/>
      <c r="C71" s="139"/>
      <c r="D71" s="17"/>
      <c r="E71" s="17"/>
      <c r="F71" s="17"/>
      <c r="G71" s="17"/>
      <c r="H71" s="86"/>
      <c r="I71" s="86"/>
      <c r="J71" s="86"/>
      <c r="K71" s="86"/>
      <c r="L71" s="140"/>
      <c r="M71" s="86"/>
      <c r="N71" s="140"/>
      <c r="O71" s="86"/>
      <c r="P71" s="140"/>
      <c r="Q71" s="141"/>
    </row>
    <row r="72" spans="2:17" ht="19.5" customHeight="1">
      <c r="B72" s="86"/>
      <c r="C72" s="139"/>
      <c r="D72" s="17"/>
      <c r="E72" s="17"/>
      <c r="F72" s="17"/>
      <c r="G72" s="17"/>
      <c r="H72" s="86"/>
      <c r="I72" s="86"/>
      <c r="J72" s="86"/>
      <c r="K72" s="86"/>
      <c r="L72" s="140"/>
      <c r="M72" s="86"/>
      <c r="N72" s="140"/>
      <c r="O72" s="86"/>
      <c r="P72" s="140"/>
      <c r="Q72" s="141"/>
    </row>
    <row r="73" spans="2:17" ht="19.5" customHeight="1">
      <c r="B73" s="86"/>
      <c r="C73" s="139"/>
      <c r="D73" s="17"/>
      <c r="E73" s="17"/>
      <c r="F73" s="17"/>
      <c r="G73" s="17"/>
      <c r="H73" s="86"/>
      <c r="I73" s="86"/>
      <c r="J73" s="86"/>
      <c r="K73" s="86"/>
      <c r="L73" s="140"/>
      <c r="M73" s="86"/>
      <c r="N73" s="140"/>
      <c r="O73" s="86"/>
      <c r="P73" s="140"/>
      <c r="Q73" s="141"/>
    </row>
    <row r="74" spans="2:17" ht="19.5" customHeight="1">
      <c r="B74" s="86"/>
      <c r="C74" s="139"/>
      <c r="D74" s="17"/>
      <c r="E74" s="17"/>
      <c r="F74" s="17"/>
      <c r="G74" s="17"/>
      <c r="H74" s="86"/>
      <c r="I74" s="86"/>
      <c r="J74" s="86"/>
      <c r="K74" s="86"/>
      <c r="L74" s="140"/>
      <c r="M74" s="86"/>
      <c r="N74" s="140"/>
      <c r="O74" s="86"/>
      <c r="P74" s="140"/>
      <c r="Q74" s="141"/>
    </row>
    <row r="75" spans="2:17" ht="19.5" customHeight="1">
      <c r="B75" s="86"/>
      <c r="C75" s="139"/>
      <c r="D75" s="17"/>
      <c r="E75" s="17"/>
      <c r="F75" s="17"/>
      <c r="G75" s="17"/>
      <c r="H75" s="86"/>
      <c r="I75" s="86"/>
      <c r="J75" s="86"/>
      <c r="K75" s="86"/>
      <c r="L75" s="140"/>
      <c r="M75" s="86"/>
      <c r="N75" s="140"/>
      <c r="O75" s="86"/>
      <c r="P75" s="140"/>
      <c r="Q75" s="141"/>
    </row>
    <row r="76" spans="2:17" ht="19.5" customHeight="1">
      <c r="B76" s="86"/>
      <c r="C76" s="139"/>
      <c r="D76" s="17"/>
      <c r="E76" s="17"/>
      <c r="F76" s="17"/>
      <c r="G76" s="17"/>
      <c r="H76" s="86"/>
      <c r="I76" s="86"/>
      <c r="J76" s="86"/>
      <c r="K76" s="86"/>
      <c r="L76" s="140"/>
      <c r="M76" s="86"/>
      <c r="N76" s="140"/>
      <c r="O76" s="86"/>
      <c r="P76" s="140"/>
      <c r="Q76" s="141"/>
    </row>
    <row r="77" spans="2:17" ht="19.5" customHeight="1">
      <c r="B77" s="86"/>
      <c r="C77" s="139"/>
      <c r="D77" s="17"/>
      <c r="E77" s="17"/>
      <c r="F77" s="17"/>
      <c r="G77" s="17"/>
      <c r="H77" s="86"/>
      <c r="I77" s="86"/>
      <c r="J77" s="86"/>
      <c r="K77" s="86"/>
      <c r="L77" s="140"/>
      <c r="M77" s="86"/>
      <c r="N77" s="140"/>
      <c r="O77" s="86"/>
      <c r="P77" s="140"/>
      <c r="Q77" s="141"/>
    </row>
    <row r="78" spans="2:17" ht="19.5" customHeight="1">
      <c r="B78" s="86"/>
      <c r="C78" s="139"/>
      <c r="D78" s="17"/>
      <c r="E78" s="17"/>
      <c r="F78" s="17"/>
      <c r="G78" s="17"/>
      <c r="H78" s="86"/>
      <c r="I78" s="86"/>
      <c r="J78" s="86"/>
      <c r="K78" s="86"/>
      <c r="L78" s="140"/>
      <c r="M78" s="86"/>
      <c r="N78" s="140"/>
      <c r="O78" s="86"/>
      <c r="P78" s="140"/>
      <c r="Q78" s="141"/>
    </row>
    <row r="79" spans="2:17" ht="19.5" customHeight="1">
      <c r="B79" s="86"/>
      <c r="C79" s="139"/>
      <c r="D79" s="17"/>
      <c r="E79" s="17"/>
      <c r="F79" s="17"/>
      <c r="G79" s="17"/>
      <c r="H79" s="86"/>
      <c r="I79" s="86"/>
      <c r="J79" s="86"/>
      <c r="K79" s="86"/>
      <c r="L79" s="140"/>
      <c r="M79" s="86"/>
      <c r="N79" s="140"/>
      <c r="O79" s="86"/>
      <c r="P79" s="140"/>
      <c r="Q79" s="141"/>
    </row>
    <row r="80" spans="2:17" ht="19.5" customHeight="1">
      <c r="B80" s="86"/>
      <c r="C80" s="139"/>
      <c r="D80" s="17"/>
      <c r="E80" s="17"/>
      <c r="F80" s="17"/>
      <c r="G80" s="17"/>
      <c r="H80" s="86"/>
      <c r="I80" s="86"/>
      <c r="J80" s="86"/>
      <c r="K80" s="86"/>
      <c r="L80" s="140"/>
      <c r="M80" s="86"/>
      <c r="N80" s="140"/>
      <c r="O80" s="86"/>
      <c r="P80" s="140"/>
      <c r="Q80" s="141"/>
    </row>
    <row r="81" spans="2:17" ht="19.5" customHeight="1">
      <c r="B81" s="86"/>
      <c r="C81" s="139"/>
      <c r="D81" s="17"/>
      <c r="E81" s="17"/>
      <c r="F81" s="17"/>
      <c r="G81" s="17"/>
      <c r="H81" s="86"/>
      <c r="I81" s="86"/>
      <c r="J81" s="86"/>
      <c r="K81" s="86"/>
      <c r="L81" s="140"/>
      <c r="M81" s="86"/>
      <c r="N81" s="140"/>
      <c r="O81" s="86"/>
      <c r="P81" s="140"/>
      <c r="Q81" s="141"/>
    </row>
    <row r="82" spans="2:17" ht="19.5" customHeight="1">
      <c r="B82" s="86"/>
      <c r="C82" s="139"/>
      <c r="D82" s="17"/>
      <c r="E82" s="17"/>
      <c r="F82" s="17"/>
      <c r="G82" s="17"/>
      <c r="H82" s="86"/>
      <c r="I82" s="86"/>
      <c r="J82" s="86"/>
      <c r="K82" s="86"/>
      <c r="L82" s="140"/>
      <c r="M82" s="86"/>
      <c r="N82" s="140"/>
      <c r="O82" s="86"/>
      <c r="P82" s="140"/>
      <c r="Q82" s="141"/>
    </row>
    <row r="83" spans="2:17" ht="19.5" customHeight="1">
      <c r="B83" s="86"/>
      <c r="C83" s="139"/>
      <c r="D83" s="17"/>
      <c r="E83" s="17"/>
      <c r="F83" s="17"/>
      <c r="G83" s="17"/>
      <c r="H83" s="86"/>
      <c r="I83" s="86"/>
      <c r="J83" s="86"/>
      <c r="K83" s="86"/>
      <c r="L83" s="140"/>
      <c r="M83" s="86"/>
      <c r="N83" s="140"/>
      <c r="O83" s="86"/>
      <c r="P83" s="140"/>
      <c r="Q83" s="141"/>
    </row>
    <row r="84" spans="2:17" ht="19.5" customHeight="1">
      <c r="B84" s="86"/>
      <c r="C84" s="139"/>
      <c r="D84" s="17"/>
      <c r="E84" s="17"/>
      <c r="F84" s="17"/>
      <c r="G84" s="17"/>
      <c r="H84" s="86"/>
      <c r="I84" s="86"/>
      <c r="J84" s="86"/>
      <c r="K84" s="86"/>
      <c r="L84" s="140"/>
      <c r="M84" s="86"/>
      <c r="N84" s="140"/>
      <c r="O84" s="86"/>
      <c r="P84" s="140"/>
      <c r="Q84" s="141"/>
    </row>
    <row r="85" spans="2:17" ht="19.5" customHeight="1">
      <c r="B85" s="86"/>
      <c r="C85" s="139"/>
      <c r="D85" s="17"/>
      <c r="E85" s="17"/>
      <c r="F85" s="17"/>
      <c r="G85" s="17"/>
      <c r="H85" s="86"/>
      <c r="I85" s="86"/>
      <c r="J85" s="86"/>
      <c r="K85" s="86"/>
      <c r="L85" s="140"/>
      <c r="M85" s="86"/>
      <c r="N85" s="140"/>
      <c r="O85" s="86"/>
      <c r="P85" s="140"/>
      <c r="Q85" s="141"/>
    </row>
    <row r="86" spans="2:17" ht="19.5" customHeight="1">
      <c r="B86" s="86"/>
      <c r="C86" s="139"/>
      <c r="D86" s="17"/>
      <c r="E86" s="17"/>
      <c r="F86" s="17"/>
      <c r="G86" s="17"/>
      <c r="H86" s="86"/>
      <c r="I86" s="86"/>
      <c r="J86" s="86"/>
      <c r="K86" s="86"/>
      <c r="L86" s="140"/>
      <c r="M86" s="86"/>
      <c r="N86" s="140"/>
      <c r="O86" s="86"/>
      <c r="P86" s="140"/>
      <c r="Q86" s="141"/>
    </row>
    <row r="87" spans="2:17" ht="19.5" customHeight="1">
      <c r="B87" s="86"/>
      <c r="C87" s="139"/>
      <c r="D87" s="17"/>
      <c r="E87" s="17"/>
      <c r="F87" s="17"/>
      <c r="G87" s="17"/>
      <c r="H87" s="86"/>
      <c r="I87" s="86"/>
      <c r="J87" s="86"/>
      <c r="K87" s="86"/>
      <c r="L87" s="140"/>
      <c r="M87" s="86"/>
      <c r="N87" s="140"/>
      <c r="O87" s="86"/>
      <c r="P87" s="140"/>
      <c r="Q87" s="141"/>
    </row>
    <row r="88" spans="2:17" ht="19.5" customHeight="1">
      <c r="B88" s="86"/>
      <c r="C88" s="139"/>
      <c r="D88" s="17"/>
      <c r="E88" s="17"/>
      <c r="F88" s="17"/>
      <c r="G88" s="17"/>
      <c r="H88" s="86"/>
      <c r="I88" s="86"/>
      <c r="J88" s="86"/>
      <c r="K88" s="86"/>
      <c r="L88" s="140"/>
      <c r="M88" s="86"/>
      <c r="N88" s="140"/>
      <c r="O88" s="86"/>
      <c r="P88" s="140"/>
      <c r="Q88" s="141"/>
    </row>
    <row r="89" spans="2:17" ht="19.5" customHeight="1">
      <c r="B89" s="86"/>
      <c r="C89" s="139"/>
      <c r="D89" s="17"/>
      <c r="E89" s="17"/>
      <c r="F89" s="17"/>
      <c r="G89" s="17"/>
      <c r="H89" s="86"/>
      <c r="I89" s="86"/>
      <c r="J89" s="86"/>
      <c r="K89" s="86"/>
      <c r="L89" s="140"/>
      <c r="M89" s="86"/>
      <c r="N89" s="140"/>
      <c r="O89" s="86"/>
      <c r="P89" s="140"/>
      <c r="Q89" s="141"/>
    </row>
    <row r="90" spans="2:17" ht="19.5" customHeight="1">
      <c r="B90" s="86"/>
      <c r="C90" s="139"/>
      <c r="D90" s="17"/>
      <c r="E90" s="17"/>
      <c r="F90" s="17"/>
      <c r="G90" s="17"/>
      <c r="H90" s="86"/>
      <c r="I90" s="86"/>
      <c r="J90" s="86"/>
      <c r="K90" s="86"/>
      <c r="L90" s="140"/>
      <c r="M90" s="86"/>
      <c r="N90" s="140"/>
      <c r="O90" s="86"/>
      <c r="P90" s="140"/>
      <c r="Q90" s="141"/>
    </row>
    <row r="91" spans="2:17" ht="19.5" customHeight="1">
      <c r="B91" s="86"/>
      <c r="C91" s="139"/>
      <c r="D91" s="17"/>
      <c r="E91" s="17"/>
      <c r="F91" s="17"/>
      <c r="G91" s="17"/>
      <c r="H91" s="86"/>
      <c r="I91" s="86"/>
      <c r="J91" s="86"/>
      <c r="K91" s="86"/>
      <c r="L91" s="140"/>
      <c r="M91" s="86"/>
      <c r="N91" s="140"/>
      <c r="O91" s="86"/>
      <c r="P91" s="140"/>
      <c r="Q91" s="141"/>
    </row>
    <row r="92" spans="2:17" ht="19.5" customHeight="1">
      <c r="B92" s="86"/>
      <c r="C92" s="139"/>
      <c r="D92" s="17"/>
      <c r="E92" s="17"/>
      <c r="F92" s="17"/>
      <c r="G92" s="17"/>
      <c r="H92" s="86"/>
      <c r="I92" s="86"/>
      <c r="J92" s="86"/>
      <c r="K92" s="86"/>
      <c r="L92" s="140"/>
      <c r="M92" s="86"/>
      <c r="N92" s="140"/>
      <c r="O92" s="86"/>
      <c r="P92" s="140"/>
      <c r="Q92" s="141"/>
    </row>
    <row r="93" spans="2:17" ht="19.5" customHeight="1">
      <c r="B93" s="86"/>
      <c r="C93" s="139"/>
      <c r="D93" s="17"/>
      <c r="E93" s="17"/>
      <c r="F93" s="17"/>
      <c r="G93" s="17"/>
      <c r="H93" s="86"/>
      <c r="I93" s="86"/>
      <c r="J93" s="86"/>
      <c r="K93" s="86"/>
      <c r="L93" s="140"/>
      <c r="M93" s="86"/>
      <c r="N93" s="140"/>
      <c r="O93" s="86"/>
      <c r="P93" s="140"/>
      <c r="Q93" s="141"/>
    </row>
    <row r="94" spans="2:17" ht="19.5" customHeight="1">
      <c r="B94" s="86"/>
      <c r="C94" s="139"/>
      <c r="D94" s="17"/>
      <c r="E94" s="17"/>
      <c r="F94" s="17"/>
      <c r="G94" s="17"/>
      <c r="H94" s="86"/>
      <c r="I94" s="86"/>
      <c r="J94" s="86"/>
      <c r="K94" s="86"/>
      <c r="L94" s="140"/>
      <c r="M94" s="86"/>
      <c r="N94" s="140"/>
      <c r="O94" s="86"/>
      <c r="P94" s="140"/>
      <c r="Q94" s="141"/>
    </row>
    <row r="95" spans="2:17" ht="19.5" customHeight="1">
      <c r="B95" s="86"/>
      <c r="C95" s="139"/>
      <c r="D95" s="17"/>
      <c r="E95" s="17"/>
      <c r="F95" s="17"/>
      <c r="G95" s="17"/>
      <c r="H95" s="86"/>
      <c r="I95" s="86"/>
      <c r="J95" s="86"/>
      <c r="K95" s="86"/>
      <c r="L95" s="140"/>
      <c r="M95" s="86"/>
      <c r="N95" s="140"/>
      <c r="O95" s="86"/>
      <c r="P95" s="140"/>
      <c r="Q95" s="141"/>
    </row>
    <row r="96" spans="2:17" ht="19.5" customHeight="1">
      <c r="B96" s="86"/>
      <c r="C96" s="139"/>
      <c r="D96" s="17"/>
      <c r="E96" s="17"/>
      <c r="F96" s="17"/>
      <c r="G96" s="17"/>
      <c r="H96" s="86"/>
      <c r="I96" s="86"/>
      <c r="J96" s="86"/>
      <c r="K96" s="86"/>
      <c r="L96" s="140"/>
      <c r="M96" s="86"/>
      <c r="N96" s="140"/>
      <c r="O96" s="86"/>
      <c r="P96" s="140"/>
      <c r="Q96" s="141"/>
    </row>
    <row r="97" spans="2:17" ht="19.5" customHeight="1">
      <c r="B97" s="86"/>
      <c r="C97" s="139"/>
      <c r="D97" s="17"/>
      <c r="E97" s="17"/>
      <c r="F97" s="17"/>
      <c r="G97" s="17"/>
      <c r="H97" s="86"/>
      <c r="I97" s="86"/>
      <c r="J97" s="86"/>
      <c r="K97" s="86"/>
      <c r="L97" s="140"/>
      <c r="M97" s="86"/>
      <c r="N97" s="140"/>
      <c r="O97" s="86"/>
      <c r="P97" s="140"/>
      <c r="Q97" s="141"/>
    </row>
    <row r="98" spans="2:17" ht="19.5" customHeight="1">
      <c r="B98" s="86"/>
      <c r="C98" s="139"/>
      <c r="D98" s="17"/>
      <c r="E98" s="17"/>
      <c r="F98" s="17"/>
      <c r="G98" s="17"/>
      <c r="H98" s="86"/>
      <c r="I98" s="86"/>
      <c r="J98" s="86"/>
      <c r="K98" s="86"/>
      <c r="L98" s="140"/>
      <c r="M98" s="86"/>
      <c r="N98" s="140"/>
      <c r="O98" s="86"/>
      <c r="P98" s="140"/>
      <c r="Q98" s="141"/>
    </row>
    <row r="99" spans="2:17" ht="19.5" customHeight="1">
      <c r="B99" s="86"/>
      <c r="C99" s="139"/>
      <c r="D99" s="17"/>
      <c r="E99" s="17"/>
      <c r="F99" s="17"/>
      <c r="G99" s="17"/>
      <c r="H99" s="86"/>
      <c r="I99" s="86"/>
      <c r="J99" s="86"/>
      <c r="K99" s="86"/>
      <c r="L99" s="140"/>
      <c r="M99" s="86"/>
      <c r="N99" s="140"/>
      <c r="O99" s="86"/>
      <c r="P99" s="140"/>
      <c r="Q99" s="141"/>
    </row>
    <row r="100" spans="2:17" ht="19.5" customHeight="1">
      <c r="B100" s="86"/>
      <c r="C100" s="139"/>
      <c r="D100" s="17"/>
      <c r="E100" s="17"/>
      <c r="F100" s="17"/>
      <c r="G100" s="17"/>
      <c r="H100" s="86"/>
      <c r="I100" s="86"/>
      <c r="J100" s="86"/>
      <c r="K100" s="86"/>
      <c r="L100" s="140"/>
      <c r="M100" s="86"/>
      <c r="N100" s="140"/>
      <c r="O100" s="86"/>
      <c r="P100" s="140"/>
      <c r="Q100" s="141"/>
    </row>
    <row r="101" spans="2:17" ht="19.5" customHeight="1">
      <c r="B101" s="86"/>
      <c r="C101" s="139"/>
      <c r="D101" s="17"/>
      <c r="E101" s="17"/>
      <c r="F101" s="17"/>
      <c r="G101" s="17"/>
      <c r="H101" s="86"/>
      <c r="I101" s="86"/>
      <c r="J101" s="86"/>
      <c r="K101" s="86"/>
      <c r="L101" s="140"/>
      <c r="M101" s="86"/>
      <c r="N101" s="140"/>
      <c r="O101" s="86"/>
      <c r="P101" s="140"/>
      <c r="Q101" s="141"/>
    </row>
    <row r="102" spans="2:17" ht="19.5" customHeight="1">
      <c r="B102" s="86"/>
      <c r="C102" s="139"/>
      <c r="D102" s="17"/>
      <c r="E102" s="17"/>
      <c r="F102" s="17"/>
      <c r="G102" s="17"/>
      <c r="H102" s="86"/>
      <c r="I102" s="86"/>
      <c r="J102" s="86"/>
      <c r="K102" s="86"/>
      <c r="L102" s="140"/>
      <c r="M102" s="86"/>
      <c r="N102" s="140"/>
      <c r="O102" s="86"/>
      <c r="P102" s="140"/>
      <c r="Q102" s="141"/>
    </row>
    <row r="103" spans="2:17" ht="19.5" customHeight="1">
      <c r="B103" s="86"/>
      <c r="C103" s="139"/>
      <c r="D103" s="17"/>
      <c r="E103" s="17"/>
      <c r="F103" s="17"/>
      <c r="G103" s="17"/>
      <c r="H103" s="86"/>
      <c r="I103" s="86"/>
      <c r="J103" s="86"/>
      <c r="K103" s="86"/>
      <c r="L103" s="140"/>
      <c r="M103" s="86"/>
      <c r="N103" s="140"/>
      <c r="O103" s="86"/>
      <c r="P103" s="140"/>
      <c r="Q103" s="141"/>
    </row>
    <row r="104" spans="2:17" ht="19.5" customHeight="1">
      <c r="B104" s="86"/>
      <c r="C104" s="139"/>
      <c r="D104" s="17"/>
      <c r="E104" s="17"/>
      <c r="F104" s="17"/>
      <c r="G104" s="17"/>
      <c r="H104" s="86"/>
      <c r="I104" s="86"/>
      <c r="J104" s="86"/>
      <c r="K104" s="86"/>
      <c r="L104" s="140"/>
      <c r="M104" s="86"/>
      <c r="N104" s="140"/>
      <c r="O104" s="86"/>
      <c r="P104" s="140"/>
      <c r="Q104" s="141"/>
    </row>
    <row r="105" spans="2:17" ht="19.5" customHeight="1">
      <c r="B105" s="86"/>
      <c r="C105" s="139"/>
      <c r="D105" s="17"/>
      <c r="E105" s="17"/>
      <c r="F105" s="17"/>
      <c r="G105" s="17"/>
      <c r="H105" s="86"/>
      <c r="I105" s="86"/>
      <c r="J105" s="86"/>
      <c r="K105" s="86"/>
      <c r="L105" s="140"/>
      <c r="M105" s="86"/>
      <c r="N105" s="140"/>
      <c r="O105" s="86"/>
      <c r="P105" s="140"/>
      <c r="Q105" s="141"/>
    </row>
    <row r="106" spans="2:17" ht="19.5" customHeight="1">
      <c r="B106" s="86"/>
      <c r="C106" s="139"/>
      <c r="D106" s="17"/>
      <c r="E106" s="17"/>
      <c r="F106" s="17"/>
      <c r="G106" s="17"/>
      <c r="H106" s="86"/>
      <c r="I106" s="86"/>
      <c r="J106" s="86"/>
      <c r="K106" s="86"/>
      <c r="L106" s="140"/>
      <c r="M106" s="86"/>
      <c r="N106" s="140"/>
      <c r="O106" s="86"/>
      <c r="P106" s="140"/>
      <c r="Q106" s="141"/>
    </row>
    <row r="107" spans="2:17" ht="19.5" customHeight="1">
      <c r="B107" s="86"/>
      <c r="C107" s="139"/>
      <c r="D107" s="17"/>
      <c r="E107" s="17"/>
      <c r="F107" s="17"/>
      <c r="G107" s="17"/>
      <c r="H107" s="86"/>
      <c r="I107" s="86"/>
      <c r="J107" s="86"/>
      <c r="K107" s="86"/>
      <c r="L107" s="140"/>
      <c r="M107" s="86"/>
      <c r="N107" s="140"/>
      <c r="O107" s="86"/>
      <c r="P107" s="140"/>
      <c r="Q107" s="141"/>
    </row>
    <row r="108" spans="2:17" ht="19.5" customHeight="1">
      <c r="B108" s="86"/>
      <c r="C108" s="139"/>
      <c r="D108" s="17"/>
      <c r="E108" s="17"/>
      <c r="F108" s="17"/>
      <c r="G108" s="17"/>
      <c r="H108" s="86"/>
      <c r="I108" s="86"/>
      <c r="J108" s="86"/>
      <c r="K108" s="86"/>
      <c r="L108" s="140"/>
      <c r="M108" s="86"/>
      <c r="N108" s="140"/>
      <c r="O108" s="86"/>
      <c r="P108" s="140"/>
      <c r="Q108" s="141"/>
    </row>
    <row r="109" spans="2:17" ht="19.5" customHeight="1">
      <c r="B109" s="86"/>
      <c r="C109" s="139"/>
      <c r="D109" s="17"/>
      <c r="E109" s="17"/>
      <c r="F109" s="17"/>
      <c r="G109" s="17"/>
      <c r="H109" s="86"/>
      <c r="I109" s="86"/>
      <c r="J109" s="86"/>
      <c r="K109" s="86"/>
      <c r="L109" s="140"/>
      <c r="M109" s="86"/>
      <c r="N109" s="140"/>
      <c r="O109" s="86"/>
      <c r="P109" s="140"/>
      <c r="Q109" s="141"/>
    </row>
    <row r="110" spans="2:17" ht="19.5" customHeight="1">
      <c r="B110" s="86"/>
      <c r="C110" s="139"/>
      <c r="D110" s="17"/>
      <c r="E110" s="17"/>
      <c r="F110" s="17"/>
      <c r="G110" s="17"/>
      <c r="H110" s="86"/>
      <c r="I110" s="86"/>
      <c r="J110" s="86"/>
      <c r="K110" s="86"/>
      <c r="L110" s="140"/>
      <c r="M110" s="86"/>
      <c r="N110" s="140"/>
      <c r="O110" s="86"/>
      <c r="P110" s="140"/>
      <c r="Q110" s="141"/>
    </row>
    <row r="111" spans="2:17" ht="19.5" customHeight="1">
      <c r="B111" s="86"/>
      <c r="C111" s="139"/>
      <c r="D111" s="17"/>
      <c r="E111" s="17"/>
      <c r="F111" s="17"/>
      <c r="G111" s="17"/>
      <c r="H111" s="86"/>
      <c r="I111" s="86"/>
      <c r="J111" s="86"/>
      <c r="K111" s="86"/>
      <c r="L111" s="140"/>
      <c r="M111" s="86"/>
      <c r="N111" s="140"/>
      <c r="O111" s="86"/>
      <c r="P111" s="140"/>
      <c r="Q111" s="141"/>
    </row>
    <row r="112" spans="2:17" ht="19.5" customHeight="1">
      <c r="B112" s="86"/>
      <c r="C112" s="139"/>
      <c r="D112" s="17"/>
      <c r="E112" s="17"/>
      <c r="F112" s="17"/>
      <c r="G112" s="17"/>
      <c r="H112" s="86"/>
      <c r="I112" s="86"/>
      <c r="J112" s="86"/>
      <c r="K112" s="86"/>
      <c r="L112" s="140"/>
      <c r="M112" s="86"/>
      <c r="N112" s="140"/>
      <c r="O112" s="86"/>
      <c r="P112" s="140"/>
      <c r="Q112" s="141"/>
    </row>
    <row r="113" spans="2:17" ht="19.5" customHeight="1">
      <c r="B113" s="86"/>
      <c r="C113" s="139"/>
      <c r="D113" s="17"/>
      <c r="E113" s="17"/>
      <c r="F113" s="17"/>
      <c r="G113" s="17"/>
      <c r="H113" s="86"/>
      <c r="I113" s="86"/>
      <c r="J113" s="86"/>
      <c r="K113" s="86"/>
      <c r="L113" s="140"/>
      <c r="M113" s="86"/>
      <c r="N113" s="140"/>
      <c r="O113" s="86"/>
      <c r="P113" s="140"/>
      <c r="Q113" s="141"/>
    </row>
    <row r="114" spans="2:17" ht="19.5" customHeight="1">
      <c r="B114" s="86"/>
      <c r="C114" s="139"/>
      <c r="D114" s="17"/>
      <c r="E114" s="17"/>
      <c r="F114" s="17"/>
      <c r="G114" s="17"/>
      <c r="H114" s="86"/>
      <c r="I114" s="86"/>
      <c r="J114" s="86"/>
      <c r="K114" s="86"/>
      <c r="L114" s="140"/>
      <c r="M114" s="86"/>
      <c r="N114" s="140"/>
      <c r="O114" s="86"/>
      <c r="P114" s="140"/>
      <c r="Q114" s="141"/>
    </row>
    <row r="115" spans="2:17" ht="19.5" customHeight="1">
      <c r="B115" s="86"/>
      <c r="C115" s="139"/>
      <c r="D115" s="17"/>
      <c r="E115" s="17"/>
      <c r="F115" s="17"/>
      <c r="G115" s="17"/>
      <c r="H115" s="86"/>
      <c r="I115" s="86"/>
      <c r="J115" s="86"/>
      <c r="K115" s="86"/>
      <c r="L115" s="140"/>
      <c r="M115" s="86"/>
      <c r="N115" s="140"/>
      <c r="O115" s="86"/>
      <c r="P115" s="140"/>
      <c r="Q115" s="141"/>
    </row>
    <row r="116" spans="2:17" ht="19.5" customHeight="1">
      <c r="B116" s="86"/>
      <c r="C116" s="139"/>
      <c r="D116" s="17"/>
      <c r="E116" s="17"/>
      <c r="F116" s="17"/>
      <c r="G116" s="17"/>
      <c r="H116" s="86"/>
      <c r="I116" s="86"/>
      <c r="J116" s="86"/>
      <c r="K116" s="86"/>
      <c r="L116" s="140"/>
      <c r="M116" s="86"/>
      <c r="N116" s="140"/>
      <c r="O116" s="86"/>
      <c r="P116" s="140"/>
      <c r="Q116" s="141"/>
    </row>
    <row r="117" spans="2:17" ht="19.5" customHeight="1">
      <c r="B117" s="86"/>
      <c r="C117" s="139"/>
      <c r="D117" s="17"/>
      <c r="E117" s="17"/>
      <c r="F117" s="17"/>
      <c r="G117" s="17"/>
      <c r="H117" s="86"/>
      <c r="I117" s="86"/>
      <c r="J117" s="86"/>
      <c r="K117" s="86"/>
      <c r="L117" s="140"/>
      <c r="M117" s="86"/>
      <c r="N117" s="140"/>
      <c r="O117" s="86"/>
      <c r="P117" s="140"/>
      <c r="Q117" s="141"/>
    </row>
    <row r="118" spans="2:17" ht="19.5" customHeight="1">
      <c r="B118" s="86"/>
      <c r="C118" s="139"/>
      <c r="D118" s="17"/>
      <c r="E118" s="17"/>
      <c r="F118" s="17"/>
      <c r="G118" s="17"/>
      <c r="H118" s="86"/>
      <c r="I118" s="86"/>
      <c r="J118" s="86"/>
      <c r="K118" s="86"/>
      <c r="L118" s="140"/>
      <c r="M118" s="86"/>
      <c r="N118" s="140"/>
      <c r="O118" s="86"/>
      <c r="P118" s="140"/>
      <c r="Q118" s="141"/>
    </row>
    <row r="119" spans="2:17" ht="19.5" customHeight="1">
      <c r="B119" s="86"/>
      <c r="C119" s="139"/>
      <c r="D119" s="17"/>
      <c r="E119" s="17"/>
      <c r="F119" s="17"/>
      <c r="G119" s="17"/>
      <c r="H119" s="86"/>
      <c r="I119" s="86"/>
      <c r="J119" s="86"/>
      <c r="K119" s="86"/>
      <c r="L119" s="140"/>
      <c r="M119" s="86"/>
      <c r="N119" s="140"/>
      <c r="O119" s="86"/>
      <c r="P119" s="140"/>
      <c r="Q119" s="141"/>
    </row>
    <row r="120" spans="2:17" ht="19.5" customHeight="1">
      <c r="B120" s="86"/>
      <c r="C120" s="139"/>
      <c r="D120" s="17"/>
      <c r="E120" s="17"/>
      <c r="F120" s="17"/>
      <c r="G120" s="17"/>
      <c r="H120" s="86"/>
      <c r="I120" s="86"/>
      <c r="J120" s="86"/>
      <c r="K120" s="86"/>
      <c r="L120" s="140"/>
      <c r="M120" s="86"/>
      <c r="N120" s="140"/>
      <c r="O120" s="86"/>
      <c r="P120" s="140"/>
      <c r="Q120" s="141"/>
    </row>
    <row r="121" spans="2:17" ht="19.5" customHeight="1">
      <c r="B121" s="86"/>
      <c r="C121" s="139"/>
      <c r="D121" s="17"/>
      <c r="E121" s="17"/>
      <c r="F121" s="17"/>
      <c r="G121" s="17"/>
      <c r="H121" s="86"/>
      <c r="I121" s="86"/>
      <c r="J121" s="86"/>
      <c r="K121" s="86"/>
      <c r="L121" s="140"/>
      <c r="M121" s="86"/>
      <c r="N121" s="140"/>
      <c r="O121" s="86"/>
      <c r="P121" s="140"/>
      <c r="Q121" s="141"/>
    </row>
    <row r="122" spans="2:17" ht="19.5" customHeight="1">
      <c r="B122" s="86"/>
      <c r="C122" s="139"/>
      <c r="D122" s="17"/>
      <c r="E122" s="17"/>
      <c r="F122" s="17"/>
      <c r="G122" s="17"/>
      <c r="H122" s="86"/>
      <c r="I122" s="86"/>
      <c r="J122" s="86"/>
      <c r="K122" s="86"/>
      <c r="L122" s="140"/>
      <c r="M122" s="86"/>
      <c r="N122" s="140"/>
      <c r="O122" s="86"/>
      <c r="P122" s="140"/>
      <c r="Q122" s="141"/>
    </row>
    <row r="123" spans="2:17" ht="19.5" customHeight="1">
      <c r="B123" s="86"/>
      <c r="C123" s="139"/>
      <c r="D123" s="17"/>
      <c r="E123" s="17"/>
      <c r="F123" s="17"/>
      <c r="G123" s="17"/>
      <c r="H123" s="86"/>
      <c r="I123" s="86"/>
      <c r="J123" s="86"/>
      <c r="K123" s="86"/>
      <c r="L123" s="140"/>
      <c r="M123" s="86"/>
      <c r="N123" s="140"/>
      <c r="O123" s="86"/>
      <c r="P123" s="140"/>
      <c r="Q123" s="141"/>
    </row>
    <row r="124" spans="2:17" ht="19.5" customHeight="1">
      <c r="B124" s="86"/>
      <c r="C124" s="139"/>
      <c r="D124" s="17"/>
      <c r="E124" s="17"/>
      <c r="F124" s="17"/>
      <c r="G124" s="17"/>
      <c r="H124" s="86"/>
      <c r="I124" s="86"/>
      <c r="J124" s="86"/>
      <c r="K124" s="86"/>
      <c r="L124" s="140"/>
      <c r="M124" s="86"/>
      <c r="N124" s="140"/>
      <c r="O124" s="86"/>
      <c r="P124" s="140"/>
      <c r="Q124" s="141"/>
    </row>
    <row r="125" spans="2:17" ht="19.5" customHeight="1">
      <c r="B125" s="86"/>
      <c r="C125" s="139"/>
      <c r="D125" s="17"/>
      <c r="E125" s="17"/>
      <c r="F125" s="17"/>
      <c r="G125" s="17"/>
      <c r="H125" s="86"/>
      <c r="I125" s="86"/>
      <c r="J125" s="86"/>
      <c r="K125" s="86"/>
      <c r="L125" s="140"/>
      <c r="M125" s="86"/>
      <c r="N125" s="140"/>
      <c r="O125" s="86"/>
      <c r="P125" s="140"/>
      <c r="Q125" s="141"/>
    </row>
    <row r="126" spans="2:17" ht="19.5" customHeight="1">
      <c r="B126" s="86"/>
      <c r="C126" s="139"/>
      <c r="D126" s="17"/>
      <c r="E126" s="17"/>
      <c r="F126" s="17"/>
      <c r="G126" s="17"/>
      <c r="H126" s="86"/>
      <c r="I126" s="86"/>
      <c r="J126" s="86"/>
      <c r="K126" s="86"/>
      <c r="L126" s="140"/>
      <c r="M126" s="86"/>
      <c r="N126" s="140"/>
      <c r="O126" s="86"/>
      <c r="P126" s="140"/>
      <c r="Q126" s="141"/>
    </row>
    <row r="127" spans="2:17" ht="19.5" customHeight="1">
      <c r="B127" s="86"/>
      <c r="C127" s="139"/>
      <c r="D127" s="17"/>
      <c r="E127" s="17"/>
      <c r="F127" s="17"/>
      <c r="G127" s="17"/>
      <c r="H127" s="86"/>
      <c r="I127" s="86"/>
      <c r="J127" s="86"/>
      <c r="K127" s="86"/>
      <c r="L127" s="140"/>
      <c r="M127" s="86"/>
      <c r="N127" s="140"/>
      <c r="O127" s="86"/>
      <c r="P127" s="140"/>
      <c r="Q127" s="141"/>
    </row>
    <row r="128" spans="2:17" ht="19.5" customHeight="1">
      <c r="B128" s="86"/>
      <c r="C128" s="139"/>
      <c r="D128" s="17"/>
      <c r="E128" s="17"/>
      <c r="F128" s="17"/>
      <c r="G128" s="17"/>
      <c r="H128" s="86"/>
      <c r="I128" s="86"/>
      <c r="J128" s="86"/>
      <c r="K128" s="86"/>
      <c r="L128" s="140"/>
      <c r="M128" s="86"/>
      <c r="N128" s="140"/>
      <c r="O128" s="86"/>
      <c r="P128" s="140"/>
      <c r="Q128" s="141"/>
    </row>
    <row r="129" spans="2:17" ht="19.5" customHeight="1">
      <c r="B129" s="86"/>
      <c r="C129" s="139"/>
      <c r="D129" s="17"/>
      <c r="E129" s="17"/>
      <c r="F129" s="17"/>
      <c r="G129" s="17"/>
      <c r="H129" s="86"/>
      <c r="I129" s="86"/>
      <c r="J129" s="86"/>
      <c r="K129" s="86"/>
      <c r="L129" s="140"/>
      <c r="M129" s="86"/>
      <c r="N129" s="140"/>
      <c r="O129" s="86"/>
      <c r="P129" s="140"/>
      <c r="Q129" s="141"/>
    </row>
    <row r="130" spans="2:17" ht="19.5" customHeight="1">
      <c r="B130" s="86"/>
      <c r="C130" s="139"/>
      <c r="D130" s="17"/>
      <c r="E130" s="17"/>
      <c r="F130" s="17"/>
      <c r="G130" s="17"/>
      <c r="H130" s="86"/>
      <c r="I130" s="86"/>
      <c r="J130" s="86"/>
      <c r="K130" s="86"/>
      <c r="L130" s="140"/>
      <c r="M130" s="86"/>
      <c r="N130" s="140"/>
      <c r="O130" s="86"/>
      <c r="P130" s="140"/>
      <c r="Q130" s="141"/>
    </row>
    <row r="131" spans="2:17" ht="19.5" customHeight="1">
      <c r="B131" s="86"/>
      <c r="C131" s="139"/>
      <c r="D131" s="17"/>
      <c r="E131" s="17"/>
      <c r="F131" s="17"/>
      <c r="G131" s="17"/>
      <c r="H131" s="86"/>
      <c r="I131" s="86"/>
      <c r="J131" s="86"/>
      <c r="K131" s="86"/>
      <c r="L131" s="140"/>
      <c r="M131" s="86"/>
      <c r="N131" s="140"/>
      <c r="O131" s="86"/>
      <c r="P131" s="140"/>
      <c r="Q131" s="141"/>
    </row>
    <row r="132" spans="2:17" ht="19.5" customHeight="1">
      <c r="B132" s="86"/>
      <c r="C132" s="139"/>
      <c r="D132" s="17"/>
      <c r="E132" s="17"/>
      <c r="F132" s="17"/>
      <c r="G132" s="17"/>
      <c r="H132" s="86"/>
      <c r="I132" s="86"/>
      <c r="J132" s="86"/>
      <c r="K132" s="86"/>
      <c r="L132" s="140"/>
      <c r="M132" s="86"/>
      <c r="N132" s="140"/>
      <c r="O132" s="86"/>
      <c r="P132" s="140"/>
      <c r="Q132" s="141"/>
    </row>
    <row r="133" spans="2:17" ht="19.5" customHeight="1">
      <c r="B133" s="86"/>
      <c r="C133" s="139"/>
      <c r="D133" s="17"/>
      <c r="E133" s="17"/>
      <c r="F133" s="17"/>
      <c r="G133" s="17"/>
      <c r="H133" s="86"/>
      <c r="I133" s="86"/>
      <c r="J133" s="86"/>
      <c r="K133" s="86"/>
      <c r="L133" s="140"/>
      <c r="M133" s="86"/>
      <c r="N133" s="140"/>
      <c r="O133" s="86"/>
      <c r="P133" s="140"/>
      <c r="Q133" s="141"/>
    </row>
    <row r="134" spans="2:17" ht="19.5" customHeight="1">
      <c r="B134" s="86"/>
      <c r="C134" s="139"/>
      <c r="D134" s="17"/>
      <c r="E134" s="17"/>
      <c r="F134" s="17"/>
      <c r="G134" s="17"/>
      <c r="H134" s="86"/>
      <c r="I134" s="86"/>
      <c r="J134" s="86"/>
      <c r="K134" s="86"/>
      <c r="L134" s="140"/>
      <c r="M134" s="86"/>
      <c r="N134" s="140"/>
      <c r="O134" s="86"/>
      <c r="P134" s="140"/>
      <c r="Q134" s="141"/>
    </row>
    <row r="135" spans="2:17" ht="19.5" customHeight="1">
      <c r="B135" s="86"/>
      <c r="C135" s="139"/>
      <c r="D135" s="17"/>
      <c r="E135" s="17"/>
      <c r="F135" s="17"/>
      <c r="G135" s="17"/>
      <c r="H135" s="86"/>
      <c r="I135" s="86"/>
      <c r="J135" s="86"/>
      <c r="K135" s="86"/>
      <c r="L135" s="140"/>
      <c r="M135" s="86"/>
      <c r="N135" s="140"/>
      <c r="O135" s="86"/>
      <c r="P135" s="140"/>
      <c r="Q135" s="141"/>
    </row>
    <row r="136" spans="2:17" ht="19.5" customHeight="1">
      <c r="B136" s="86"/>
      <c r="C136" s="139"/>
      <c r="D136" s="17"/>
      <c r="E136" s="17"/>
      <c r="F136" s="17"/>
      <c r="G136" s="17"/>
      <c r="H136" s="86"/>
      <c r="I136" s="86"/>
      <c r="J136" s="86"/>
      <c r="K136" s="86"/>
      <c r="L136" s="140"/>
      <c r="M136" s="86"/>
      <c r="N136" s="140"/>
      <c r="O136" s="86"/>
      <c r="P136" s="140"/>
      <c r="Q136" s="141"/>
    </row>
    <row r="137" spans="2:17" ht="19.5" customHeight="1">
      <c r="B137" s="86"/>
      <c r="C137" s="139"/>
      <c r="D137" s="17"/>
      <c r="E137" s="17"/>
      <c r="F137" s="17"/>
      <c r="G137" s="17"/>
      <c r="H137" s="86"/>
      <c r="I137" s="86"/>
      <c r="J137" s="86"/>
      <c r="K137" s="86"/>
      <c r="L137" s="140"/>
      <c r="M137" s="86"/>
      <c r="N137" s="140"/>
      <c r="O137" s="86"/>
      <c r="P137" s="140"/>
      <c r="Q137" s="141"/>
    </row>
    <row r="138" spans="2:17" ht="19.5" customHeight="1">
      <c r="B138" s="86"/>
      <c r="C138" s="139"/>
      <c r="D138" s="17"/>
      <c r="E138" s="17"/>
      <c r="F138" s="17"/>
      <c r="G138" s="17"/>
      <c r="H138" s="86"/>
      <c r="I138" s="86"/>
      <c r="J138" s="86"/>
      <c r="K138" s="86"/>
      <c r="L138" s="140"/>
      <c r="M138" s="86"/>
      <c r="N138" s="140"/>
      <c r="O138" s="86"/>
      <c r="P138" s="140"/>
      <c r="Q138" s="141"/>
    </row>
    <row r="139" spans="2:17" ht="19.5" customHeight="1">
      <c r="B139" s="86"/>
      <c r="C139" s="139"/>
      <c r="D139" s="17"/>
      <c r="E139" s="17"/>
      <c r="F139" s="17"/>
      <c r="G139" s="17"/>
      <c r="H139" s="86"/>
      <c r="I139" s="86"/>
      <c r="J139" s="86"/>
      <c r="K139" s="86"/>
      <c r="L139" s="140"/>
      <c r="M139" s="86"/>
      <c r="N139" s="140"/>
      <c r="O139" s="86"/>
      <c r="P139" s="140"/>
      <c r="Q139" s="141"/>
    </row>
    <row r="140" spans="2:17" ht="19.5" customHeight="1">
      <c r="B140" s="86"/>
      <c r="C140" s="139"/>
      <c r="D140" s="17"/>
      <c r="E140" s="17"/>
      <c r="F140" s="17"/>
      <c r="G140" s="17"/>
      <c r="H140" s="86"/>
      <c r="I140" s="86"/>
      <c r="J140" s="86"/>
      <c r="K140" s="86"/>
      <c r="L140" s="140"/>
      <c r="M140" s="86"/>
      <c r="N140" s="140"/>
      <c r="O140" s="86"/>
      <c r="P140" s="140"/>
      <c r="Q140" s="141"/>
    </row>
    <row r="141" spans="2:17" ht="19.5" customHeight="1">
      <c r="B141" s="86"/>
      <c r="C141" s="139"/>
      <c r="D141" s="17"/>
      <c r="E141" s="17"/>
      <c r="F141" s="17"/>
      <c r="G141" s="17"/>
      <c r="H141" s="86"/>
      <c r="I141" s="86"/>
      <c r="J141" s="86"/>
      <c r="K141" s="86"/>
      <c r="L141" s="140"/>
      <c r="M141" s="86"/>
      <c r="N141" s="140"/>
      <c r="O141" s="86"/>
      <c r="P141" s="140"/>
      <c r="Q141" s="141"/>
    </row>
    <row r="142" spans="2:17" ht="19.5" customHeight="1">
      <c r="B142" s="86"/>
      <c r="C142" s="139"/>
      <c r="D142" s="17"/>
      <c r="E142" s="17"/>
      <c r="F142" s="17"/>
      <c r="G142" s="17"/>
      <c r="H142" s="86"/>
      <c r="I142" s="86"/>
      <c r="J142" s="86"/>
      <c r="K142" s="86"/>
      <c r="L142" s="140"/>
      <c r="M142" s="86"/>
      <c r="N142" s="140"/>
      <c r="O142" s="86"/>
      <c r="P142" s="140"/>
      <c r="Q142" s="141"/>
    </row>
    <row r="143" spans="2:17" ht="19.5" customHeight="1">
      <c r="B143" s="86"/>
      <c r="C143" s="86"/>
      <c r="D143" s="17"/>
      <c r="E143" s="17"/>
      <c r="F143" s="17"/>
      <c r="G143" s="17"/>
      <c r="H143" s="86"/>
      <c r="I143" s="86"/>
      <c r="J143" s="86"/>
      <c r="K143" s="86"/>
      <c r="L143" s="140"/>
      <c r="M143" s="86"/>
      <c r="N143" s="140"/>
      <c r="O143" s="86"/>
      <c r="P143" s="140"/>
      <c r="Q143" s="141"/>
    </row>
    <row r="144" spans="2:17" ht="19.5" customHeight="1">
      <c r="B144" s="86"/>
      <c r="C144" s="86"/>
      <c r="D144" s="17"/>
      <c r="E144" s="17"/>
      <c r="F144" s="17"/>
      <c r="G144" s="17"/>
      <c r="H144" s="86"/>
      <c r="I144" s="86"/>
      <c r="J144" s="86"/>
      <c r="K144" s="86"/>
      <c r="L144" s="140"/>
      <c r="M144" s="86"/>
      <c r="N144" s="140"/>
      <c r="O144" s="86"/>
      <c r="P144" s="140"/>
      <c r="Q144" s="141"/>
    </row>
    <row r="145" spans="2:17" ht="19.5" customHeight="1">
      <c r="B145" s="86"/>
      <c r="C145" s="86"/>
      <c r="D145" s="17"/>
      <c r="E145" s="17"/>
      <c r="F145" s="17"/>
      <c r="G145" s="17"/>
      <c r="H145" s="86"/>
      <c r="I145" s="86"/>
      <c r="J145" s="86"/>
      <c r="K145" s="86"/>
      <c r="L145" s="140"/>
      <c r="M145" s="86"/>
      <c r="N145" s="140"/>
      <c r="O145" s="86"/>
      <c r="P145" s="140"/>
      <c r="Q145" s="141"/>
    </row>
    <row r="146" spans="2:17" ht="19.5" customHeight="1">
      <c r="B146" s="86"/>
      <c r="C146" s="86"/>
      <c r="D146" s="17"/>
      <c r="E146" s="17"/>
      <c r="F146" s="17"/>
      <c r="G146" s="17"/>
      <c r="H146" s="86"/>
      <c r="I146" s="86"/>
      <c r="J146" s="86"/>
      <c r="K146" s="86"/>
      <c r="L146" s="140"/>
      <c r="M146" s="86"/>
      <c r="N146" s="140"/>
      <c r="O146" s="86"/>
      <c r="P146" s="140"/>
      <c r="Q146" s="141"/>
    </row>
    <row r="147" spans="2:17" ht="19.5" customHeight="1">
      <c r="B147" s="86"/>
      <c r="C147" s="86"/>
      <c r="D147" s="17"/>
      <c r="E147" s="17"/>
      <c r="F147" s="17"/>
      <c r="G147" s="17"/>
      <c r="H147" s="86"/>
      <c r="I147" s="86"/>
      <c r="J147" s="86"/>
      <c r="K147" s="86"/>
      <c r="L147" s="140"/>
      <c r="M147" s="86"/>
      <c r="N147" s="140"/>
      <c r="O147" s="86"/>
      <c r="P147" s="140"/>
      <c r="Q147" s="141"/>
    </row>
    <row r="148" spans="2:17" ht="19.5" customHeight="1">
      <c r="B148" s="86"/>
      <c r="C148" s="86"/>
      <c r="D148" s="17"/>
      <c r="E148" s="17"/>
      <c r="F148" s="17"/>
      <c r="G148" s="17"/>
      <c r="H148" s="86"/>
      <c r="I148" s="86"/>
      <c r="J148" s="86"/>
      <c r="K148" s="86"/>
      <c r="L148" s="140"/>
      <c r="M148" s="86"/>
      <c r="N148" s="140"/>
      <c r="O148" s="86"/>
      <c r="P148" s="140"/>
      <c r="Q148" s="141"/>
    </row>
    <row r="149" spans="2:17" ht="19.5" customHeight="1">
      <c r="B149" s="86"/>
      <c r="C149" s="86"/>
      <c r="D149" s="17"/>
      <c r="E149" s="17"/>
      <c r="F149" s="17"/>
      <c r="G149" s="17"/>
      <c r="H149" s="86"/>
      <c r="I149" s="86"/>
      <c r="J149" s="86"/>
      <c r="K149" s="86"/>
      <c r="L149" s="140"/>
      <c r="M149" s="86"/>
      <c r="N149" s="140"/>
      <c r="O149" s="86"/>
      <c r="P149" s="140"/>
      <c r="Q149" s="141"/>
    </row>
    <row r="150" spans="2:17" ht="19.5" customHeight="1">
      <c r="B150" s="86"/>
      <c r="C150" s="86"/>
      <c r="D150" s="17"/>
      <c r="E150" s="17"/>
      <c r="F150" s="17"/>
      <c r="G150" s="17"/>
      <c r="H150" s="86"/>
      <c r="I150" s="86"/>
      <c r="J150" s="86"/>
      <c r="K150" s="86"/>
      <c r="L150" s="140"/>
      <c r="M150" s="86"/>
      <c r="N150" s="140"/>
      <c r="O150" s="86"/>
      <c r="P150" s="140"/>
      <c r="Q150" s="141"/>
    </row>
    <row r="151" spans="2:17" ht="19.5" customHeight="1">
      <c r="B151" s="86"/>
      <c r="C151" s="86"/>
      <c r="D151" s="17"/>
      <c r="E151" s="17"/>
      <c r="F151" s="17"/>
      <c r="G151" s="17"/>
      <c r="H151" s="86"/>
      <c r="I151" s="86"/>
      <c r="J151" s="86"/>
      <c r="K151" s="86"/>
      <c r="L151" s="140"/>
      <c r="M151" s="86"/>
      <c r="N151" s="140"/>
      <c r="O151" s="86"/>
      <c r="P151" s="140"/>
      <c r="Q151" s="141"/>
    </row>
    <row r="152" spans="2:17" ht="19.5" customHeight="1">
      <c r="B152" s="86"/>
      <c r="C152" s="86"/>
      <c r="D152" s="17"/>
      <c r="E152" s="17"/>
      <c r="F152" s="17"/>
      <c r="G152" s="17"/>
      <c r="H152" s="86"/>
      <c r="I152" s="86"/>
      <c r="J152" s="86"/>
      <c r="K152" s="86"/>
      <c r="L152" s="140"/>
      <c r="M152" s="86"/>
      <c r="N152" s="140"/>
      <c r="O152" s="86"/>
      <c r="P152" s="140"/>
      <c r="Q152" s="141"/>
    </row>
    <row r="153" spans="2:17" ht="19.5" customHeight="1">
      <c r="B153" s="86"/>
      <c r="C153" s="86"/>
      <c r="D153" s="17"/>
      <c r="E153" s="17"/>
      <c r="F153" s="17"/>
      <c r="G153" s="17"/>
      <c r="H153" s="86"/>
      <c r="I153" s="86"/>
      <c r="J153" s="86"/>
      <c r="K153" s="86"/>
      <c r="L153" s="140"/>
      <c r="M153" s="86"/>
      <c r="N153" s="140"/>
      <c r="O153" s="86"/>
      <c r="P153" s="140"/>
      <c r="Q153" s="141"/>
    </row>
    <row r="154" spans="2:17" ht="19.5" customHeight="1">
      <c r="B154" s="86"/>
      <c r="C154" s="86"/>
      <c r="D154" s="17"/>
      <c r="E154" s="17"/>
      <c r="F154" s="17"/>
      <c r="G154" s="17"/>
      <c r="H154" s="86"/>
      <c r="I154" s="86"/>
      <c r="J154" s="86"/>
      <c r="K154" s="86"/>
      <c r="L154" s="140"/>
      <c r="M154" s="86"/>
      <c r="N154" s="140"/>
      <c r="O154" s="86"/>
      <c r="P154" s="140"/>
      <c r="Q154" s="141"/>
    </row>
    <row r="155" spans="2:17" ht="19.5" customHeight="1">
      <c r="B155" s="86"/>
      <c r="C155" s="86"/>
      <c r="D155" s="17"/>
      <c r="E155" s="17"/>
      <c r="F155" s="17"/>
      <c r="G155" s="17"/>
      <c r="H155" s="86"/>
      <c r="I155" s="86"/>
      <c r="J155" s="86"/>
      <c r="K155" s="86"/>
      <c r="L155" s="140"/>
      <c r="M155" s="86"/>
      <c r="N155" s="140"/>
      <c r="O155" s="86"/>
      <c r="P155" s="140"/>
      <c r="Q155" s="141"/>
    </row>
    <row r="156" spans="2:17" ht="19.5" customHeight="1">
      <c r="B156" s="86"/>
      <c r="C156" s="86"/>
      <c r="D156" s="17"/>
      <c r="E156" s="17"/>
      <c r="F156" s="17"/>
      <c r="G156" s="17"/>
      <c r="H156" s="86"/>
      <c r="I156" s="86"/>
      <c r="J156" s="86"/>
      <c r="K156" s="86"/>
      <c r="L156" s="140"/>
      <c r="M156" s="86"/>
      <c r="N156" s="140"/>
      <c r="O156" s="86"/>
      <c r="P156" s="140"/>
      <c r="Q156" s="141"/>
    </row>
    <row r="157" spans="2:17" ht="19.5" customHeight="1">
      <c r="B157" s="86"/>
      <c r="C157" s="86"/>
      <c r="D157" s="17"/>
      <c r="E157" s="17"/>
      <c r="F157" s="17"/>
      <c r="G157" s="17"/>
      <c r="H157" s="86"/>
      <c r="I157" s="86"/>
      <c r="J157" s="86"/>
      <c r="K157" s="86"/>
      <c r="L157" s="140"/>
      <c r="M157" s="86"/>
      <c r="N157" s="140"/>
      <c r="O157" s="86"/>
      <c r="P157" s="140"/>
      <c r="Q157" s="141"/>
    </row>
    <row r="158" spans="2:17" ht="19.5" customHeight="1">
      <c r="B158" s="86"/>
      <c r="C158" s="86"/>
      <c r="D158" s="17"/>
      <c r="E158" s="17"/>
      <c r="F158" s="17"/>
      <c r="G158" s="17"/>
      <c r="H158" s="86"/>
      <c r="I158" s="86"/>
      <c r="J158" s="86"/>
      <c r="K158" s="86"/>
      <c r="L158" s="140"/>
      <c r="M158" s="86"/>
      <c r="N158" s="140"/>
      <c r="O158" s="86"/>
      <c r="P158" s="140"/>
      <c r="Q158" s="141"/>
    </row>
    <row r="159" spans="2:17" ht="19.5" customHeight="1">
      <c r="B159" s="86"/>
      <c r="C159" s="86"/>
      <c r="D159" s="17"/>
      <c r="E159" s="17"/>
      <c r="F159" s="17"/>
      <c r="G159" s="17"/>
      <c r="H159" s="86"/>
      <c r="I159" s="86"/>
      <c r="J159" s="86"/>
      <c r="K159" s="86"/>
      <c r="L159" s="140"/>
      <c r="M159" s="86"/>
      <c r="N159" s="140"/>
      <c r="O159" s="86"/>
      <c r="P159" s="140"/>
      <c r="Q159" s="141"/>
    </row>
    <row r="160" spans="2:17" ht="19.5" customHeight="1">
      <c r="B160" s="86"/>
      <c r="C160" s="86"/>
      <c r="D160" s="17"/>
      <c r="E160" s="17"/>
      <c r="F160" s="17"/>
      <c r="G160" s="17"/>
      <c r="H160" s="86"/>
      <c r="I160" s="86"/>
      <c r="J160" s="86"/>
      <c r="K160" s="86"/>
      <c r="L160" s="140"/>
      <c r="M160" s="86"/>
      <c r="N160" s="140"/>
      <c r="O160" s="86"/>
      <c r="P160" s="140"/>
      <c r="Q160" s="141"/>
    </row>
    <row r="161" spans="2:17" ht="19.5" customHeight="1">
      <c r="B161" s="86"/>
      <c r="C161" s="86"/>
      <c r="D161" s="17"/>
      <c r="E161" s="17"/>
      <c r="F161" s="17"/>
      <c r="G161" s="17"/>
      <c r="H161" s="86"/>
      <c r="I161" s="86"/>
      <c r="J161" s="86"/>
      <c r="K161" s="86"/>
      <c r="L161" s="140"/>
      <c r="M161" s="86"/>
      <c r="N161" s="140"/>
      <c r="O161" s="86"/>
      <c r="P161" s="140"/>
      <c r="Q161" s="141"/>
    </row>
    <row r="162" spans="2:17" ht="19.5" customHeight="1">
      <c r="B162" s="86"/>
      <c r="C162" s="86"/>
      <c r="D162" s="17"/>
      <c r="E162" s="17"/>
      <c r="F162" s="17"/>
      <c r="G162" s="17"/>
      <c r="H162" s="86"/>
      <c r="I162" s="86"/>
      <c r="J162" s="86"/>
      <c r="K162" s="86"/>
      <c r="L162" s="140"/>
      <c r="M162" s="86"/>
      <c r="N162" s="140"/>
      <c r="O162" s="86"/>
      <c r="P162" s="140"/>
      <c r="Q162" s="141"/>
    </row>
    <row r="163" spans="2:17" ht="19.5" customHeight="1">
      <c r="B163" s="86"/>
      <c r="C163" s="86"/>
      <c r="D163" s="17"/>
      <c r="E163" s="17"/>
      <c r="F163" s="17"/>
      <c r="G163" s="17"/>
      <c r="H163" s="86"/>
      <c r="I163" s="86"/>
      <c r="J163" s="86"/>
      <c r="K163" s="86"/>
      <c r="L163" s="140"/>
      <c r="M163" s="86"/>
      <c r="N163" s="140"/>
      <c r="O163" s="86"/>
      <c r="P163" s="140"/>
      <c r="Q163" s="141"/>
    </row>
    <row r="164" spans="2:17" ht="19.5" customHeight="1">
      <c r="B164" s="86"/>
      <c r="C164" s="86"/>
      <c r="D164" s="17"/>
      <c r="E164" s="17"/>
      <c r="F164" s="17"/>
      <c r="G164" s="17"/>
      <c r="H164" s="86"/>
      <c r="I164" s="86"/>
      <c r="J164" s="86"/>
      <c r="K164" s="86"/>
      <c r="L164" s="140"/>
      <c r="M164" s="86"/>
      <c r="N164" s="140"/>
      <c r="O164" s="86"/>
      <c r="P164" s="140"/>
      <c r="Q164" s="141"/>
    </row>
    <row r="165" spans="2:17" ht="19.5" customHeight="1">
      <c r="B165" s="86"/>
      <c r="C165" s="86"/>
      <c r="D165" s="17"/>
      <c r="E165" s="17"/>
      <c r="F165" s="17"/>
      <c r="G165" s="17"/>
      <c r="H165" s="86"/>
      <c r="I165" s="86"/>
      <c r="J165" s="86"/>
      <c r="K165" s="86"/>
      <c r="L165" s="140"/>
      <c r="M165" s="86"/>
      <c r="N165" s="140"/>
      <c r="O165" s="86"/>
      <c r="P165" s="140"/>
      <c r="Q165" s="141"/>
    </row>
    <row r="166" spans="2:17" ht="19.5" customHeight="1">
      <c r="B166" s="86"/>
      <c r="C166" s="86"/>
      <c r="D166" s="17"/>
      <c r="E166" s="17"/>
      <c r="F166" s="17"/>
      <c r="G166" s="17"/>
      <c r="H166" s="86"/>
      <c r="I166" s="86"/>
      <c r="J166" s="86"/>
      <c r="K166" s="86"/>
      <c r="L166" s="140"/>
      <c r="M166" s="86"/>
      <c r="N166" s="140"/>
      <c r="O166" s="86"/>
      <c r="P166" s="140"/>
      <c r="Q166" s="141"/>
    </row>
    <row r="167" spans="2:17" ht="19.5" customHeight="1">
      <c r="B167" s="86"/>
      <c r="C167" s="86"/>
      <c r="D167" s="17"/>
      <c r="E167" s="17"/>
      <c r="F167" s="17"/>
      <c r="G167" s="17"/>
      <c r="H167" s="86"/>
      <c r="I167" s="86"/>
      <c r="J167" s="86"/>
      <c r="K167" s="86"/>
      <c r="L167" s="140"/>
      <c r="M167" s="86"/>
      <c r="N167" s="140"/>
      <c r="O167" s="86"/>
      <c r="P167" s="140"/>
      <c r="Q167" s="141"/>
    </row>
    <row r="168" spans="2:17" ht="19.5" customHeight="1">
      <c r="B168" s="86"/>
      <c r="C168" s="86"/>
      <c r="D168" s="17"/>
      <c r="E168" s="17"/>
      <c r="F168" s="17"/>
      <c r="G168" s="17"/>
      <c r="H168" s="86"/>
      <c r="I168" s="86"/>
      <c r="J168" s="86"/>
      <c r="K168" s="86"/>
      <c r="L168" s="140"/>
      <c r="M168" s="86"/>
      <c r="N168" s="140"/>
      <c r="O168" s="86"/>
      <c r="P168" s="140"/>
      <c r="Q168" s="141"/>
    </row>
    <row r="169" spans="2:17" ht="19.5" customHeight="1">
      <c r="B169" s="86"/>
      <c r="C169" s="86"/>
      <c r="D169" s="17"/>
      <c r="E169" s="17"/>
      <c r="F169" s="17"/>
      <c r="G169" s="17"/>
      <c r="H169" s="86"/>
      <c r="I169" s="86"/>
      <c r="J169" s="86"/>
      <c r="K169" s="86"/>
      <c r="L169" s="140"/>
      <c r="M169" s="86"/>
      <c r="N169" s="140"/>
      <c r="O169" s="86"/>
      <c r="P169" s="140"/>
      <c r="Q169" s="141"/>
    </row>
    <row r="170" spans="2:17" ht="19.5" customHeight="1">
      <c r="B170" s="86"/>
      <c r="C170" s="86"/>
      <c r="D170" s="17"/>
      <c r="E170" s="17"/>
      <c r="F170" s="17"/>
      <c r="G170" s="17"/>
      <c r="H170" s="86"/>
      <c r="I170" s="86"/>
      <c r="J170" s="86"/>
      <c r="K170" s="86"/>
      <c r="L170" s="140"/>
      <c r="M170" s="86"/>
      <c r="N170" s="140"/>
      <c r="O170" s="86"/>
      <c r="P170" s="140"/>
      <c r="Q170" s="141"/>
    </row>
    <row r="171" spans="2:17" ht="19.5" customHeight="1">
      <c r="B171" s="86"/>
      <c r="C171" s="86"/>
      <c r="D171" s="17"/>
      <c r="E171" s="17"/>
      <c r="F171" s="17"/>
      <c r="G171" s="17"/>
      <c r="H171" s="86"/>
      <c r="I171" s="86"/>
      <c r="J171" s="86"/>
      <c r="K171" s="86"/>
      <c r="L171" s="140"/>
      <c r="M171" s="86"/>
      <c r="N171" s="140"/>
      <c r="O171" s="86"/>
      <c r="P171" s="140"/>
      <c r="Q171" s="141"/>
    </row>
    <row r="172" spans="2:17" ht="19.5" customHeight="1">
      <c r="B172" s="86"/>
      <c r="C172" s="86"/>
      <c r="D172" s="17"/>
      <c r="E172" s="17"/>
      <c r="F172" s="17"/>
      <c r="G172" s="17"/>
      <c r="H172" s="86"/>
      <c r="I172" s="86"/>
      <c r="J172" s="86"/>
      <c r="K172" s="86"/>
      <c r="L172" s="140"/>
      <c r="M172" s="86"/>
      <c r="N172" s="140"/>
      <c r="O172" s="86"/>
      <c r="P172" s="140"/>
      <c r="Q172" s="141"/>
    </row>
    <row r="173" spans="2:17" ht="19.5" customHeight="1">
      <c r="B173" s="86"/>
      <c r="C173" s="86"/>
      <c r="D173" s="17"/>
      <c r="E173" s="17"/>
      <c r="F173" s="17"/>
      <c r="G173" s="17"/>
      <c r="H173" s="86"/>
      <c r="I173" s="86"/>
      <c r="J173" s="86"/>
      <c r="K173" s="86"/>
      <c r="L173" s="140"/>
      <c r="M173" s="86"/>
      <c r="N173" s="140"/>
      <c r="O173" s="86"/>
      <c r="P173" s="140"/>
      <c r="Q173" s="141"/>
    </row>
    <row r="174" spans="2:17" ht="19.5" customHeight="1">
      <c r="B174" s="86"/>
      <c r="C174" s="86"/>
      <c r="D174" s="17"/>
      <c r="E174" s="17"/>
      <c r="F174" s="17"/>
      <c r="G174" s="17"/>
      <c r="H174" s="86"/>
      <c r="I174" s="86"/>
      <c r="J174" s="86"/>
      <c r="K174" s="86"/>
      <c r="L174" s="140"/>
      <c r="M174" s="86"/>
      <c r="N174" s="140"/>
      <c r="O174" s="86"/>
      <c r="P174" s="140"/>
      <c r="Q174" s="141"/>
    </row>
    <row r="175" spans="2:17" ht="19.5" customHeight="1">
      <c r="B175" s="86"/>
      <c r="C175" s="86"/>
      <c r="D175" s="17"/>
      <c r="E175" s="17"/>
      <c r="F175" s="17"/>
      <c r="G175" s="17"/>
      <c r="H175" s="86"/>
      <c r="I175" s="86"/>
      <c r="J175" s="86"/>
      <c r="K175" s="86"/>
      <c r="L175" s="140"/>
      <c r="M175" s="86"/>
      <c r="N175" s="140"/>
      <c r="O175" s="86"/>
      <c r="P175" s="140"/>
      <c r="Q175" s="141"/>
    </row>
    <row r="176" spans="2:17" ht="19.5" customHeight="1">
      <c r="B176" s="86"/>
      <c r="C176" s="86"/>
      <c r="D176" s="17"/>
      <c r="E176" s="17"/>
      <c r="F176" s="17"/>
      <c r="G176" s="17"/>
      <c r="H176" s="86"/>
      <c r="I176" s="86"/>
      <c r="J176" s="86"/>
      <c r="K176" s="86"/>
      <c r="L176" s="140"/>
      <c r="M176" s="86"/>
      <c r="N176" s="140"/>
      <c r="O176" s="86"/>
      <c r="P176" s="140"/>
      <c r="Q176" s="141"/>
    </row>
    <row r="177" spans="2:17" ht="19.5" customHeight="1">
      <c r="B177" s="86"/>
      <c r="C177" s="86"/>
      <c r="D177" s="17"/>
      <c r="E177" s="17"/>
      <c r="F177" s="17"/>
      <c r="G177" s="17"/>
      <c r="H177" s="86"/>
      <c r="I177" s="86"/>
      <c r="J177" s="86"/>
      <c r="K177" s="86"/>
      <c r="L177" s="140"/>
      <c r="M177" s="86"/>
      <c r="N177" s="140"/>
      <c r="O177" s="86"/>
      <c r="P177" s="140"/>
      <c r="Q177" s="141"/>
    </row>
    <row r="178" spans="2:17" ht="19.5" customHeight="1">
      <c r="B178" s="86"/>
      <c r="C178" s="86"/>
      <c r="D178" s="17"/>
      <c r="E178" s="17"/>
      <c r="F178" s="17"/>
      <c r="G178" s="17"/>
      <c r="H178" s="86"/>
      <c r="I178" s="86"/>
      <c r="J178" s="86"/>
      <c r="K178" s="86"/>
      <c r="L178" s="140"/>
      <c r="M178" s="86"/>
      <c r="N178" s="140"/>
      <c r="O178" s="86"/>
      <c r="P178" s="140"/>
      <c r="Q178" s="141"/>
    </row>
    <row r="179" spans="2:17" ht="19.5" customHeight="1">
      <c r="B179" s="86"/>
      <c r="C179" s="86"/>
      <c r="D179" s="17"/>
      <c r="E179" s="17"/>
      <c r="F179" s="17"/>
      <c r="G179" s="17"/>
      <c r="H179" s="86"/>
      <c r="I179" s="86"/>
      <c r="J179" s="86"/>
      <c r="K179" s="86"/>
      <c r="L179" s="140"/>
      <c r="M179" s="86"/>
      <c r="N179" s="140"/>
      <c r="O179" s="86"/>
      <c r="P179" s="140"/>
      <c r="Q179" s="141"/>
    </row>
    <row r="180" spans="2:17" ht="19.5" customHeight="1">
      <c r="B180" s="86"/>
      <c r="C180" s="86"/>
      <c r="D180" s="17"/>
      <c r="E180" s="17"/>
      <c r="F180" s="17"/>
      <c r="G180" s="17"/>
      <c r="H180" s="86"/>
      <c r="I180" s="86"/>
      <c r="J180" s="86"/>
      <c r="K180" s="86"/>
      <c r="L180" s="140"/>
      <c r="M180" s="86"/>
      <c r="N180" s="140"/>
      <c r="O180" s="86"/>
      <c r="P180" s="140"/>
      <c r="Q180" s="141"/>
    </row>
  </sheetData>
  <sheetProtection/>
  <mergeCells count="7"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4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74608387</cp:lastModifiedBy>
  <cp:lastPrinted>2013-12-24T07:40:33Z</cp:lastPrinted>
  <dcterms:created xsi:type="dcterms:W3CDTF">2013-12-24T06:56:19Z</dcterms:created>
  <dcterms:modified xsi:type="dcterms:W3CDTF">2014-04-10T11:12:23Z</dcterms:modified>
  <cp:category/>
  <cp:version/>
  <cp:contentType/>
  <cp:contentStatus/>
</cp:coreProperties>
</file>