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<sst xmlns="http://schemas.openxmlformats.org/spreadsheetml/2006/main" count="59" uniqueCount="54">
  <si>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</si>
  <si>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</si>
  <si>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</si>
  <si>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1.01.-28.02.2022
</t>
  </si>
  <si>
    <t xml:space="preserve">
 Realizări 1.01.-28.02.2023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</si>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</sst>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28%20februarie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3 "/>
      <sheetName val="UAT februarie 2023"/>
      <sheetName val="consolidari februarie"/>
      <sheetName val="ianuarie 2023  (valori)"/>
      <sheetName val="UAT ianuarie 2023 (valori)"/>
      <sheetName val="Sinteza - An 2"/>
      <sheetName val="Sinteza - An 2 (engleza)"/>
      <sheetName val="2023 Engl"/>
      <sheetName val="2022 - 2023"/>
      <sheetName val="Progr.10.01.2023.(Liliana)"/>
      <sheetName val="Sinteza - Anexa program anual"/>
      <sheetName val="program %.exec"/>
      <sheetName val="Sinteza - program 3 luni "/>
      <sheetName val="program trim I _%.exec"/>
      <sheetName val="dob_trez"/>
      <sheetName val="SPECIAL_CNAIR"/>
      <sheetName val="CNAIR_ex"/>
      <sheetName val="februarie 2022 "/>
      <sheetName val="februarie 2022 leg"/>
      <sheetName val="Sinteza-anexa program 9 luni "/>
      <sheetName val="program 9 luni .%.exec "/>
      <sheetName val="Sinteza-Anexa program 6 luni"/>
      <sheetName val="progr 6 luni % execuție  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7"/>
  <sheetViews>
    <sheetView showZeros="0" tabSelected="1" view="pageBreakPreview" zoomScale="75" zoomScaleNormal="75" zoomScaleSheetLayoutView="75" zoomScalePageLayoutView="0" workbookViewId="0" topLeftCell="A1">
      <selection activeCell="U39" sqref="U39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7" t="s">
        <v>3</v>
      </c>
      <c r="C7" s="97"/>
      <c r="D7" s="97"/>
      <c r="E7" s="15"/>
      <c r="F7" s="16"/>
      <c r="G7" s="97" t="s">
        <v>4</v>
      </c>
      <c r="H7" s="97"/>
      <c r="I7" s="97"/>
      <c r="J7" s="17"/>
      <c r="K7" s="98" t="s">
        <v>5</v>
      </c>
      <c r="L7" s="99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1427300</v>
      </c>
      <c r="C10" s="31"/>
      <c r="D10" s="31"/>
      <c r="E10" s="31"/>
      <c r="F10" s="31"/>
      <c r="G10" s="31">
        <v>1599500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68247.50453923999</v>
      </c>
      <c r="C12" s="38">
        <f>B12/$B$10*100</f>
        <v>4.781580924769845</v>
      </c>
      <c r="D12" s="38">
        <f>B12/B$12*100</f>
        <v>100</v>
      </c>
      <c r="E12" s="38"/>
      <c r="F12" s="38"/>
      <c r="G12" s="37">
        <f>G13+G30+G31+G33+G34+G32+G35+G36+G37+G29</f>
        <v>73933.72087824</v>
      </c>
      <c r="H12" s="38">
        <f>G12/$G$10*100</f>
        <v>4.622302024272585</v>
      </c>
      <c r="I12" s="38">
        <f aca="true" t="shared" si="0" ref="I12:I32">G12/G$12*100</f>
        <v>100</v>
      </c>
      <c r="J12" s="38"/>
      <c r="K12" s="38">
        <f aca="true" t="shared" si="1" ref="K12:K30">G12-B12</f>
        <v>5686.216339000006</v>
      </c>
      <c r="L12" s="39">
        <f aca="true" t="shared" si="2" ref="L12:L28">G12/B12-1</f>
        <v>0.08331757149787977</v>
      </c>
    </row>
    <row r="13" spans="1:12" s="44" customFormat="1" ht="24.75" customHeight="1">
      <c r="A13" s="40" t="s">
        <v>12</v>
      </c>
      <c r="B13" s="41">
        <f>B14+B27+B28</f>
        <v>63272.610614239995</v>
      </c>
      <c r="C13" s="42">
        <f>B13/$B$10*100</f>
        <v>4.433028138039655</v>
      </c>
      <c r="D13" s="42">
        <f>B13/B$12*100</f>
        <v>92.71051160245779</v>
      </c>
      <c r="E13" s="42"/>
      <c r="F13" s="42"/>
      <c r="G13" s="41">
        <f>G14+G27+G28</f>
        <v>68102.09120524001</v>
      </c>
      <c r="H13" s="42">
        <f>G13/$G$10*100</f>
        <v>4.257711235088466</v>
      </c>
      <c r="I13" s="42">
        <f t="shared" si="0"/>
        <v>92.1123546823729</v>
      </c>
      <c r="J13" s="42"/>
      <c r="K13" s="42">
        <f t="shared" si="1"/>
        <v>4829.480591000014</v>
      </c>
      <c r="L13" s="43">
        <f t="shared" si="2"/>
        <v>0.07632813857554188</v>
      </c>
    </row>
    <row r="14" spans="1:12" s="44" customFormat="1" ht="25.5" customHeight="1">
      <c r="A14" s="45" t="s">
        <v>13</v>
      </c>
      <c r="B14" s="41">
        <f>B15+B19+B20+B25+B26</f>
        <v>35251.961909</v>
      </c>
      <c r="C14" s="42">
        <f>B14/$B$10*100</f>
        <v>2.46983548721362</v>
      </c>
      <c r="D14" s="42">
        <f aca="true" t="shared" si="3" ref="D14:D34">B14/B$12*100</f>
        <v>51.653114860384854</v>
      </c>
      <c r="E14" s="42"/>
      <c r="F14" s="42"/>
      <c r="G14" s="41">
        <f>G15+G19+G20+G25+G26</f>
        <v>36963.075857</v>
      </c>
      <c r="H14" s="42">
        <f>G14/$G$10*100</f>
        <v>2.3109144018130667</v>
      </c>
      <c r="I14" s="42">
        <f t="shared" si="0"/>
        <v>49.99488111503785</v>
      </c>
      <c r="J14" s="42"/>
      <c r="K14" s="42">
        <f t="shared" si="1"/>
        <v>1711.1139480000056</v>
      </c>
      <c r="L14" s="43">
        <f t="shared" si="2"/>
        <v>0.048539538094847234</v>
      </c>
    </row>
    <row r="15" spans="1:12" s="44" customFormat="1" ht="40.5" customHeight="1">
      <c r="A15" s="46" t="s">
        <v>14</v>
      </c>
      <c r="B15" s="41">
        <f>B16+B17+B18</f>
        <v>5781.835268999999</v>
      </c>
      <c r="C15" s="42">
        <f>B15/$B$10*100</f>
        <v>0.405088998038254</v>
      </c>
      <c r="D15" s="42">
        <f t="shared" si="3"/>
        <v>8.471863268898923</v>
      </c>
      <c r="E15" s="42"/>
      <c r="F15" s="42"/>
      <c r="G15" s="41">
        <f>G16+G17+G18</f>
        <v>7820.525393000001</v>
      </c>
      <c r="H15" s="42">
        <f>G15/$G$10*100</f>
        <v>0.4889356294467021</v>
      </c>
      <c r="I15" s="42">
        <f t="shared" si="0"/>
        <v>10.577751667442074</v>
      </c>
      <c r="J15" s="42"/>
      <c r="K15" s="42">
        <f t="shared" si="1"/>
        <v>2038.6901240000016</v>
      </c>
      <c r="L15" s="43">
        <f t="shared" si="2"/>
        <v>0.35260259574164676</v>
      </c>
    </row>
    <row r="16" spans="1:12" ht="25.5" customHeight="1">
      <c r="A16" s="47" t="s">
        <v>15</v>
      </c>
      <c r="B16" s="48">
        <v>432.989</v>
      </c>
      <c r="C16" s="48">
        <f aca="true" t="shared" si="4" ref="C16:C28">B16/$B$10*100</f>
        <v>0.03033622924402718</v>
      </c>
      <c r="D16" s="48">
        <f t="shared" si="3"/>
        <v>0.6344393145555176</v>
      </c>
      <c r="E16" s="48"/>
      <c r="F16" s="48"/>
      <c r="G16" s="48">
        <v>361.002</v>
      </c>
      <c r="H16" s="48">
        <f aca="true" t="shared" si="5" ref="H16:H28">G16/$G$10*100</f>
        <v>0.02256967802438262</v>
      </c>
      <c r="I16" s="48">
        <f t="shared" si="0"/>
        <v>0.48827787335974493</v>
      </c>
      <c r="J16" s="48"/>
      <c r="K16" s="48">
        <f t="shared" si="1"/>
        <v>-71.98699999999997</v>
      </c>
      <c r="L16" s="49">
        <f t="shared" si="2"/>
        <v>-0.16625595569402452</v>
      </c>
    </row>
    <row r="17" spans="1:12" ht="18" customHeight="1">
      <c r="A17" s="47" t="s">
        <v>16</v>
      </c>
      <c r="B17" s="48">
        <v>5028.221269</v>
      </c>
      <c r="C17" s="48">
        <f t="shared" si="4"/>
        <v>0.35228902606319623</v>
      </c>
      <c r="D17" s="48">
        <f t="shared" si="3"/>
        <v>7.367626557113079</v>
      </c>
      <c r="E17" s="48"/>
      <c r="F17" s="48"/>
      <c r="G17" s="48">
        <v>7158.861393</v>
      </c>
      <c r="H17" s="48">
        <f t="shared" si="5"/>
        <v>0.44756870228196316</v>
      </c>
      <c r="I17" s="48">
        <f>G17/G$12*100</f>
        <v>9.682809559645712</v>
      </c>
      <c r="J17" s="48"/>
      <c r="K17" s="48">
        <f t="shared" si="1"/>
        <v>2130.6401240000005</v>
      </c>
      <c r="L17" s="49">
        <f t="shared" si="2"/>
        <v>0.42373634930026394</v>
      </c>
    </row>
    <row r="18" spans="1:12" ht="31.5" customHeight="1">
      <c r="A18" s="50" t="s">
        <v>17</v>
      </c>
      <c r="B18" s="48">
        <v>320.625</v>
      </c>
      <c r="C18" s="48">
        <f t="shared" si="4"/>
        <v>0.022463742731030616</v>
      </c>
      <c r="D18" s="48">
        <f t="shared" si="3"/>
        <v>0.4697973972303289</v>
      </c>
      <c r="E18" s="48"/>
      <c r="F18" s="48"/>
      <c r="G18" s="48">
        <v>300.662</v>
      </c>
      <c r="H18" s="48">
        <f t="shared" si="5"/>
        <v>0.01879724914035636</v>
      </c>
      <c r="I18" s="48">
        <f t="shared" si="0"/>
        <v>0.4066642344366171</v>
      </c>
      <c r="J18" s="48"/>
      <c r="K18" s="48">
        <f t="shared" si="1"/>
        <v>-19.963000000000022</v>
      </c>
      <c r="L18" s="49">
        <f t="shared" si="2"/>
        <v>-0.06226276803118913</v>
      </c>
    </row>
    <row r="19" spans="1:12" ht="24" customHeight="1">
      <c r="A19" s="46" t="s">
        <v>18</v>
      </c>
      <c r="B19" s="42">
        <v>1339.672</v>
      </c>
      <c r="C19" s="42">
        <f t="shared" si="4"/>
        <v>0.09386057591256218</v>
      </c>
      <c r="D19" s="42">
        <f t="shared" si="3"/>
        <v>1.9629611500736035</v>
      </c>
      <c r="E19" s="42"/>
      <c r="F19" s="42"/>
      <c r="G19" s="42">
        <v>1422.7769999999998</v>
      </c>
      <c r="H19" s="42">
        <f t="shared" si="5"/>
        <v>0.08895135979993747</v>
      </c>
      <c r="I19" s="42">
        <f t="shared" si="0"/>
        <v>1.924395232783081</v>
      </c>
      <c r="J19" s="42"/>
      <c r="K19" s="42">
        <f t="shared" si="1"/>
        <v>83.10499999999979</v>
      </c>
      <c r="L19" s="43">
        <f t="shared" si="2"/>
        <v>0.062033841119318645</v>
      </c>
    </row>
    <row r="20" spans="1:12" ht="23.25" customHeight="1">
      <c r="A20" s="51" t="s">
        <v>19</v>
      </c>
      <c r="B20" s="41">
        <f>B21+B22+B23+B24</f>
        <v>27494.96764</v>
      </c>
      <c r="C20" s="42">
        <f>B20/$B$10*100</f>
        <v>1.9263621971554683</v>
      </c>
      <c r="D20" s="42">
        <f t="shared" si="3"/>
        <v>40.28713991174773</v>
      </c>
      <c r="E20" s="42"/>
      <c r="F20" s="42"/>
      <c r="G20" s="41">
        <f>G21+G22+G23+G24</f>
        <v>27122.577463999998</v>
      </c>
      <c r="H20" s="42">
        <f>G20/$G$10*100</f>
        <v>1.6956909949359174</v>
      </c>
      <c r="I20" s="42">
        <f t="shared" si="0"/>
        <v>36.68498912514851</v>
      </c>
      <c r="J20" s="42"/>
      <c r="K20" s="42">
        <f t="shared" si="1"/>
        <v>-372.3901760000008</v>
      </c>
      <c r="L20" s="43">
        <f t="shared" si="2"/>
        <v>-0.01354393941741705</v>
      </c>
    </row>
    <row r="21" spans="1:12" ht="20.25" customHeight="1">
      <c r="A21" s="47" t="s">
        <v>20</v>
      </c>
      <c r="B21" s="34">
        <v>17132.858</v>
      </c>
      <c r="C21" s="48">
        <f t="shared" si="4"/>
        <v>1.2003683878652</v>
      </c>
      <c r="D21" s="48">
        <f t="shared" si="3"/>
        <v>25.104006535724967</v>
      </c>
      <c r="E21" s="48"/>
      <c r="F21" s="48"/>
      <c r="G21" s="48">
        <v>17452.557</v>
      </c>
      <c r="H21" s="48">
        <f t="shared" si="5"/>
        <v>1.091125789309159</v>
      </c>
      <c r="I21" s="48">
        <f>G21/G$12*100</f>
        <v>23.60567923903394</v>
      </c>
      <c r="J21" s="48"/>
      <c r="K21" s="48">
        <f t="shared" si="1"/>
        <v>319.6990000000005</v>
      </c>
      <c r="L21" s="49">
        <f t="shared" si="2"/>
        <v>0.018659992395898106</v>
      </c>
    </row>
    <row r="22" spans="1:12" ht="18" customHeight="1">
      <c r="A22" s="47" t="s">
        <v>21</v>
      </c>
      <c r="B22" s="34">
        <v>5850.795</v>
      </c>
      <c r="C22" s="48">
        <f t="shared" si="4"/>
        <v>0.4099204792265116</v>
      </c>
      <c r="D22" s="48">
        <f t="shared" si="3"/>
        <v>8.572906862310244</v>
      </c>
      <c r="E22" s="48"/>
      <c r="F22" s="48"/>
      <c r="G22" s="48">
        <v>5318.692</v>
      </c>
      <c r="H22" s="48">
        <f t="shared" si="5"/>
        <v>0.3325221631759925</v>
      </c>
      <c r="I22" s="48">
        <f t="shared" si="0"/>
        <v>7.193864906054505</v>
      </c>
      <c r="J22" s="48"/>
      <c r="K22" s="48">
        <f t="shared" si="1"/>
        <v>-532.1030000000001</v>
      </c>
      <c r="L22" s="49">
        <f t="shared" si="2"/>
        <v>-0.09094541852859317</v>
      </c>
    </row>
    <row r="23" spans="1:12" s="53" customFormat="1" ht="23.25" customHeight="1">
      <c r="A23" s="52" t="s">
        <v>22</v>
      </c>
      <c r="B23" s="34">
        <v>3531.50464</v>
      </c>
      <c r="C23" s="48">
        <f t="shared" si="4"/>
        <v>0.2474255335248371</v>
      </c>
      <c r="D23" s="48">
        <f t="shared" si="3"/>
        <v>5.174554972877441</v>
      </c>
      <c r="E23" s="48"/>
      <c r="F23" s="48"/>
      <c r="G23" s="48">
        <v>3264.0434640000003</v>
      </c>
      <c r="H23" s="48">
        <f t="shared" si="5"/>
        <v>0.2040664872772742</v>
      </c>
      <c r="I23" s="48">
        <f t="shared" si="0"/>
        <v>4.414823743790049</v>
      </c>
      <c r="J23" s="48"/>
      <c r="K23" s="48">
        <f t="shared" si="1"/>
        <v>-267.4611759999998</v>
      </c>
      <c r="L23" s="49">
        <f t="shared" si="2"/>
        <v>-0.07573575664337784</v>
      </c>
    </row>
    <row r="24" spans="1:12" ht="49.5" customHeight="1">
      <c r="A24" s="52" t="s">
        <v>23</v>
      </c>
      <c r="B24" s="34">
        <v>979.8100000000001</v>
      </c>
      <c r="C24" s="48">
        <f t="shared" si="4"/>
        <v>0.06864779653891964</v>
      </c>
      <c r="D24" s="48">
        <f t="shared" si="3"/>
        <v>1.435671540835083</v>
      </c>
      <c r="E24" s="48"/>
      <c r="F24" s="48"/>
      <c r="G24" s="48">
        <v>1087.285</v>
      </c>
      <c r="H24" s="48">
        <f t="shared" si="5"/>
        <v>0.06797655517349173</v>
      </c>
      <c r="I24" s="48">
        <f t="shared" si="0"/>
        <v>1.4706212362700215</v>
      </c>
      <c r="J24" s="48"/>
      <c r="K24" s="48">
        <f t="shared" si="1"/>
        <v>107.47500000000002</v>
      </c>
      <c r="L24" s="49">
        <f t="shared" si="2"/>
        <v>0.1096896337044937</v>
      </c>
    </row>
    <row r="25" spans="1:12" s="44" customFormat="1" ht="35.25" customHeight="1">
      <c r="A25" s="51" t="s">
        <v>24</v>
      </c>
      <c r="B25" s="54">
        <v>327.495</v>
      </c>
      <c r="C25" s="42">
        <f t="shared" si="4"/>
        <v>0.02294507111329083</v>
      </c>
      <c r="D25" s="42">
        <f t="shared" si="3"/>
        <v>0.47986369935577866</v>
      </c>
      <c r="E25" s="42"/>
      <c r="F25" s="42"/>
      <c r="G25" s="42">
        <v>252.529</v>
      </c>
      <c r="H25" s="42">
        <f t="shared" si="5"/>
        <v>0.01578799624882776</v>
      </c>
      <c r="I25" s="42">
        <f t="shared" si="0"/>
        <v>0.3415613295263268</v>
      </c>
      <c r="J25" s="42"/>
      <c r="K25" s="42">
        <f t="shared" si="1"/>
        <v>-74.96600000000001</v>
      </c>
      <c r="L25" s="43">
        <f t="shared" si="2"/>
        <v>-0.2289073115620086</v>
      </c>
    </row>
    <row r="26" spans="1:12" s="44" customFormat="1" ht="17.25" customHeight="1">
      <c r="A26" s="55" t="s">
        <v>25</v>
      </c>
      <c r="B26" s="54">
        <v>307.992</v>
      </c>
      <c r="C26" s="42">
        <f t="shared" si="4"/>
        <v>0.021578644994044698</v>
      </c>
      <c r="D26" s="42">
        <f t="shared" si="3"/>
        <v>0.45128683030881384</v>
      </c>
      <c r="E26" s="42"/>
      <c r="F26" s="42"/>
      <c r="G26" s="42">
        <v>344.66700000000003</v>
      </c>
      <c r="H26" s="42">
        <f t="shared" si="5"/>
        <v>0.021548421381681778</v>
      </c>
      <c r="I26" s="42">
        <f t="shared" si="0"/>
        <v>0.4661837601378475</v>
      </c>
      <c r="J26" s="42"/>
      <c r="K26" s="42">
        <f t="shared" si="1"/>
        <v>36.67500000000001</v>
      </c>
      <c r="L26" s="43">
        <f t="shared" si="2"/>
        <v>0.11907776825372096</v>
      </c>
    </row>
    <row r="27" spans="1:12" s="44" customFormat="1" ht="18" customHeight="1">
      <c r="A27" s="56" t="s">
        <v>26</v>
      </c>
      <c r="B27" s="54">
        <v>21717.271592999998</v>
      </c>
      <c r="C27" s="42">
        <f>B27/$B$10*100</f>
        <v>1.5215632027604566</v>
      </c>
      <c r="D27" s="42">
        <f t="shared" si="3"/>
        <v>31.82134165874637</v>
      </c>
      <c r="E27" s="42"/>
      <c r="F27" s="42"/>
      <c r="G27" s="42">
        <v>24100.877284000006</v>
      </c>
      <c r="H27" s="42">
        <f t="shared" si="5"/>
        <v>1.5067756976555178</v>
      </c>
      <c r="I27" s="42">
        <f>G27/G$12*100</f>
        <v>32.59794989040423</v>
      </c>
      <c r="J27" s="42"/>
      <c r="K27" s="42">
        <f t="shared" si="1"/>
        <v>2383.605691000008</v>
      </c>
      <c r="L27" s="43">
        <f t="shared" si="2"/>
        <v>0.10975622240541028</v>
      </c>
    </row>
    <row r="28" spans="1:12" s="44" customFormat="1" ht="12.75" customHeight="1">
      <c r="A28" s="58" t="s">
        <v>27</v>
      </c>
      <c r="B28" s="54">
        <v>6303.377112239999</v>
      </c>
      <c r="C28" s="42">
        <f t="shared" si="4"/>
        <v>0.4416294480655783</v>
      </c>
      <c r="D28" s="42">
        <f t="shared" si="3"/>
        <v>9.23605508332656</v>
      </c>
      <c r="E28" s="42"/>
      <c r="F28" s="42"/>
      <c r="G28" s="42">
        <v>7038.138064240001</v>
      </c>
      <c r="H28" s="42">
        <f t="shared" si="5"/>
        <v>0.44002113561988127</v>
      </c>
      <c r="I28" s="42">
        <f>G28/G$12*100</f>
        <v>9.519523676930818</v>
      </c>
      <c r="J28" s="42"/>
      <c r="K28" s="42">
        <f t="shared" si="1"/>
        <v>734.7609520000015</v>
      </c>
      <c r="L28" s="43">
        <f t="shared" si="2"/>
        <v>0.11656623725926707</v>
      </c>
    </row>
    <row r="29" spans="1:12" s="44" customFormat="1" ht="16.5" customHeight="1" hidden="1">
      <c r="A29" s="59"/>
      <c r="B29" s="54"/>
      <c r="C29" s="42"/>
      <c r="D29" s="42"/>
      <c r="E29" s="42"/>
      <c r="F29" s="42"/>
      <c r="G29" s="42">
        <v>0</v>
      </c>
      <c r="H29" s="42">
        <f>G29/$G$10*100</f>
        <v>0</v>
      </c>
      <c r="I29" s="42">
        <f t="shared" si="0"/>
        <v>0</v>
      </c>
      <c r="J29" s="42"/>
      <c r="K29" s="42">
        <f t="shared" si="1"/>
        <v>0</v>
      </c>
      <c r="L29" s="43"/>
    </row>
    <row r="30" spans="1:12" s="44" customFormat="1" ht="19.5" customHeight="1">
      <c r="A30" s="60" t="s">
        <v>28</v>
      </c>
      <c r="B30" s="54">
        <v>100.53099999999999</v>
      </c>
      <c r="C30" s="42">
        <f>B30/$B$10*100</f>
        <v>0.007043438660407762</v>
      </c>
      <c r="D30" s="42">
        <f t="shared" si="3"/>
        <v>0.1473035544357495</v>
      </c>
      <c r="E30" s="42"/>
      <c r="F30" s="42"/>
      <c r="G30" s="42">
        <v>127.94800000000001</v>
      </c>
      <c r="H30" s="42">
        <f>G30/$G$10*100</f>
        <v>0.007999249765551737</v>
      </c>
      <c r="I30" s="42">
        <f t="shared" si="0"/>
        <v>0.17305770422499778</v>
      </c>
      <c r="J30" s="42"/>
      <c r="K30" s="42">
        <f t="shared" si="1"/>
        <v>27.417000000000016</v>
      </c>
      <c r="L30" s="43">
        <f>G30/B30-1</f>
        <v>0.27272184699247015</v>
      </c>
    </row>
    <row r="31" spans="1:12" s="44" customFormat="1" ht="18" customHeight="1">
      <c r="A31" s="60" t="s">
        <v>29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4"/>
    </row>
    <row r="32" spans="1:12" s="44" customFormat="1" ht="34.5" customHeight="1">
      <c r="A32" s="61" t="s">
        <v>30</v>
      </c>
      <c r="B32" s="54">
        <v>1.8863020000000001</v>
      </c>
      <c r="C32" s="42">
        <f>B32/$B$10*100</f>
        <v>0.00013215876129755484</v>
      </c>
      <c r="D32" s="42">
        <f t="shared" si="3"/>
        <v>0.002763913512640511</v>
      </c>
      <c r="E32" s="42"/>
      <c r="F32" s="42"/>
      <c r="G32" s="42">
        <v>254.34151</v>
      </c>
      <c r="H32" s="42">
        <f>G32/$G$10*100</f>
        <v>0.015901313535479838</v>
      </c>
      <c r="I32" s="42">
        <f t="shared" si="0"/>
        <v>0.34401286311407225</v>
      </c>
      <c r="J32" s="42"/>
      <c r="K32" s="42">
        <f>G32-B32</f>
        <v>252.455208</v>
      </c>
      <c r="L32" s="94"/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74.391683</v>
      </c>
      <c r="C34" s="62">
        <f>B34/$B$10*100</f>
        <v>0.005212056540320885</v>
      </c>
      <c r="D34" s="62">
        <f t="shared" si="3"/>
        <v>0.10900278845686923</v>
      </c>
      <c r="E34" s="62"/>
      <c r="F34" s="62"/>
      <c r="G34" s="62">
        <v>88.521</v>
      </c>
      <c r="H34" s="62">
        <f>G34/$G$10*100</f>
        <v>0.00553429196623945</v>
      </c>
      <c r="I34" s="62">
        <f>G34/G$12*100</f>
        <v>0.11973021098962881</v>
      </c>
      <c r="J34" s="62"/>
      <c r="K34" s="62">
        <f>G34-B34</f>
        <v>14.129317</v>
      </c>
      <c r="L34" s="94">
        <f>G34/B34-1</f>
        <v>0.18993140671383935</v>
      </c>
    </row>
    <row r="35" spans="1:12" ht="18.75" customHeight="1">
      <c r="A35" s="63" t="s">
        <v>33</v>
      </c>
      <c r="B35" s="54">
        <v>138.92352699999998</v>
      </c>
      <c r="C35" s="54">
        <f>B35/$B$10*100</f>
        <v>0.009733309535486581</v>
      </c>
      <c r="D35" s="54">
        <f>B35/B$12*100</f>
        <v>0.2035583981244672</v>
      </c>
      <c r="E35" s="41"/>
      <c r="F35" s="42"/>
      <c r="G35" s="54">
        <v>27.768</v>
      </c>
      <c r="H35" s="54">
        <f>G35/$G$10*100</f>
        <v>0.0017360425132854017</v>
      </c>
      <c r="I35" s="54">
        <f>G35/G$12*100</f>
        <v>0.03755796363303637</v>
      </c>
      <c r="J35" s="54"/>
      <c r="K35" s="54">
        <f>G35-B35</f>
        <v>-111.15552699999998</v>
      </c>
      <c r="L35" s="43">
        <f>G35/B35-1</f>
        <v>-0.8001202488906001</v>
      </c>
    </row>
    <row r="36" spans="1:12" ht="48" customHeight="1">
      <c r="A36" s="65" t="s">
        <v>34</v>
      </c>
      <c r="B36" s="54">
        <v>4659.161413000001</v>
      </c>
      <c r="C36" s="54">
        <f>B36/$B$10*100</f>
        <v>0.32643182323267717</v>
      </c>
      <c r="D36" s="54">
        <f>B36/B$12*100</f>
        <v>6.826859743012497</v>
      </c>
      <c r="E36" s="54"/>
      <c r="F36" s="54"/>
      <c r="G36" s="54">
        <v>5243.848163</v>
      </c>
      <c r="H36" s="54">
        <f>G36/$G$10*100</f>
        <v>0.3278429611128478</v>
      </c>
      <c r="I36" s="54">
        <f>G36/G$12*100</f>
        <v>7.092633916851001</v>
      </c>
      <c r="J36" s="54"/>
      <c r="K36" s="54">
        <f>G36-B36</f>
        <v>584.6867499999989</v>
      </c>
      <c r="L36" s="43">
        <f>G36/B36-1</f>
        <v>0.12549184245229306</v>
      </c>
    </row>
    <row r="37" spans="1:12" ht="31.5" customHeight="1">
      <c r="A37" s="65" t="s">
        <v>35</v>
      </c>
      <c r="B37" s="54">
        <v>0</v>
      </c>
      <c r="C37" s="54"/>
      <c r="D37" s="54"/>
      <c r="E37" s="54"/>
      <c r="F37" s="54"/>
      <c r="G37" s="54">
        <v>89.20300000000063</v>
      </c>
      <c r="H37" s="54">
        <f>G37/$G$10*100</f>
        <v>0.005576930290715888</v>
      </c>
      <c r="I37" s="54">
        <f>G37/G$12*100</f>
        <v>0.12065265881438228</v>
      </c>
      <c r="J37" s="54"/>
      <c r="K37" s="54">
        <f>G37-B37</f>
        <v>89.20300000000063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</f>
        <v>77757.33334882002</v>
      </c>
      <c r="C39" s="38">
        <f aca="true" t="shared" si="6" ref="C39:C55">B39/$B$10*100</f>
        <v>5.447861931536469</v>
      </c>
      <c r="D39" s="38">
        <f>B39/B$39*100</f>
        <v>100</v>
      </c>
      <c r="E39" s="38"/>
      <c r="F39" s="38"/>
      <c r="G39" s="67">
        <f>G40+G54+G55+G56</f>
        <v>90975.94511542999</v>
      </c>
      <c r="H39" s="38">
        <f aca="true" t="shared" si="7" ref="H39:H50">G39/$G$10*100</f>
        <v>5.68777399908909</v>
      </c>
      <c r="I39" s="38">
        <f aca="true" t="shared" si="8" ref="I39:I50">G39/G$39*100</f>
        <v>100</v>
      </c>
      <c r="J39" s="38"/>
      <c r="K39" s="38">
        <f aca="true" t="shared" si="9" ref="K39:K56">G39-B39</f>
        <v>13218.611766609974</v>
      </c>
      <c r="L39" s="39">
        <f aca="true" t="shared" si="10" ref="L39:L50">G39/B39-1</f>
        <v>0.16999826508081473</v>
      </c>
    </row>
    <row r="40" spans="1:12" s="44" customFormat="1" ht="19.5" customHeight="1">
      <c r="A40" s="68" t="s">
        <v>37</v>
      </c>
      <c r="B40" s="57">
        <f>B41+B42+B43+B44++B45+B46+B47+B48+B49+B50+B51+B52+B53</f>
        <v>76536.37943282002</v>
      </c>
      <c r="C40" s="42">
        <f t="shared" si="6"/>
        <v>5.362319024228965</v>
      </c>
      <c r="D40" s="42">
        <f aca="true" t="shared" si="11" ref="D40:D56">B40/B$39*100</f>
        <v>98.42978936723205</v>
      </c>
      <c r="E40" s="42"/>
      <c r="F40" s="42"/>
      <c r="G40" s="57">
        <f>G41+G42+G43+G44++G45+G46+G47+G48+G49+G50+G51+G52+G53</f>
        <v>88918.58406542998</v>
      </c>
      <c r="H40" s="42">
        <f t="shared" si="7"/>
        <v>5.559148738070021</v>
      </c>
      <c r="I40" s="42">
        <f t="shared" si="8"/>
        <v>97.7385658952049</v>
      </c>
      <c r="J40" s="42"/>
      <c r="K40" s="42">
        <f t="shared" si="9"/>
        <v>12382.204632609966</v>
      </c>
      <c r="L40" s="43">
        <f t="shared" si="10"/>
        <v>0.16178194898124842</v>
      </c>
    </row>
    <row r="41" spans="1:12" ht="19.5" customHeight="1">
      <c r="A41" s="69" t="s">
        <v>38</v>
      </c>
      <c r="B41" s="62">
        <v>18752.017645000004</v>
      </c>
      <c r="C41" s="62">
        <f t="shared" si="6"/>
        <v>1.3138105265186018</v>
      </c>
      <c r="D41" s="62">
        <f t="shared" si="11"/>
        <v>24.11607605018848</v>
      </c>
      <c r="E41" s="62"/>
      <c r="F41" s="62"/>
      <c r="G41" s="70">
        <v>20173.082919999997</v>
      </c>
      <c r="H41" s="62">
        <f t="shared" si="7"/>
        <v>1.261211811190997</v>
      </c>
      <c r="I41" s="62">
        <f t="shared" si="8"/>
        <v>22.174084472993883</v>
      </c>
      <c r="J41" s="62"/>
      <c r="K41" s="62">
        <f t="shared" si="9"/>
        <v>1421.0652749999936</v>
      </c>
      <c r="L41" s="71">
        <f t="shared" si="10"/>
        <v>0.07578199327147628</v>
      </c>
    </row>
    <row r="42" spans="1:12" ht="19.5" customHeight="1">
      <c r="A42" s="69" t="s">
        <v>39</v>
      </c>
      <c r="B42" s="62">
        <v>9271.023788</v>
      </c>
      <c r="C42" s="62">
        <f t="shared" si="6"/>
        <v>0.6495497644503608</v>
      </c>
      <c r="D42" s="62">
        <f t="shared" si="11"/>
        <v>11.923021776492918</v>
      </c>
      <c r="E42" s="62"/>
      <c r="F42" s="62"/>
      <c r="G42" s="70">
        <v>11465.186099999999</v>
      </c>
      <c r="H42" s="62">
        <f t="shared" si="7"/>
        <v>0.716798130665833</v>
      </c>
      <c r="I42" s="62">
        <f t="shared" si="8"/>
        <v>12.602436924895924</v>
      </c>
      <c r="J42" s="62"/>
      <c r="K42" s="62">
        <f t="shared" si="9"/>
        <v>2194.1623119999986</v>
      </c>
      <c r="L42" s="71">
        <f t="shared" si="10"/>
        <v>0.2366688255983147</v>
      </c>
    </row>
    <row r="43" spans="1:12" ht="19.5" customHeight="1">
      <c r="A43" s="69" t="s">
        <v>40</v>
      </c>
      <c r="B43" s="62">
        <v>4539.365594820001</v>
      </c>
      <c r="C43" s="62">
        <f t="shared" si="6"/>
        <v>0.31803864603236887</v>
      </c>
      <c r="D43" s="62">
        <f t="shared" si="11"/>
        <v>5.837861715828616</v>
      </c>
      <c r="E43" s="62"/>
      <c r="F43" s="62"/>
      <c r="G43" s="70">
        <v>7271.042184429999</v>
      </c>
      <c r="H43" s="62">
        <f t="shared" si="7"/>
        <v>0.4545821934623319</v>
      </c>
      <c r="I43" s="62">
        <f t="shared" si="8"/>
        <v>7.992268918123932</v>
      </c>
      <c r="J43" s="62"/>
      <c r="K43" s="62">
        <f t="shared" si="9"/>
        <v>2731.676589609998</v>
      </c>
      <c r="L43" s="71">
        <f t="shared" si="10"/>
        <v>0.6017749688915102</v>
      </c>
    </row>
    <row r="44" spans="1:12" ht="19.5" customHeight="1">
      <c r="A44" s="69" t="s">
        <v>41</v>
      </c>
      <c r="B44" s="62">
        <v>1397.9460000000001</v>
      </c>
      <c r="C44" s="62">
        <f t="shared" si="6"/>
        <v>0.09794338961675891</v>
      </c>
      <c r="D44" s="62">
        <f t="shared" si="11"/>
        <v>1.7978317154072185</v>
      </c>
      <c r="E44" s="62"/>
      <c r="F44" s="62"/>
      <c r="G44" s="70">
        <v>3456.812</v>
      </c>
      <c r="H44" s="62">
        <f t="shared" si="7"/>
        <v>0.21611828696467644</v>
      </c>
      <c r="I44" s="62">
        <f t="shared" si="8"/>
        <v>3.799698915591377</v>
      </c>
      <c r="J44" s="62"/>
      <c r="K44" s="62">
        <f t="shared" si="9"/>
        <v>2058.866</v>
      </c>
      <c r="L44" s="71">
        <f t="shared" si="10"/>
        <v>1.472779349130796</v>
      </c>
    </row>
    <row r="45" spans="1:12" ht="31.5" customHeight="1">
      <c r="A45" s="72" t="s">
        <v>42</v>
      </c>
      <c r="B45" s="73">
        <v>254.90793800000392</v>
      </c>
      <c r="C45" s="73">
        <f t="shared" si="6"/>
        <v>0.017859450571008472</v>
      </c>
      <c r="D45" s="73">
        <f>B45/B$39*100</f>
        <v>0.32782494849261984</v>
      </c>
      <c r="E45" s="73"/>
      <c r="F45" s="73"/>
      <c r="G45" s="74">
        <v>299.0921830000043</v>
      </c>
      <c r="H45" s="73">
        <f t="shared" si="7"/>
        <v>0.018699104907783953</v>
      </c>
      <c r="I45" s="73">
        <f t="shared" si="8"/>
        <v>0.3287596326924849</v>
      </c>
      <c r="J45" s="73"/>
      <c r="K45" s="73">
        <f t="shared" si="9"/>
        <v>44.184245000000374</v>
      </c>
      <c r="L45" s="75">
        <f t="shared" si="10"/>
        <v>0.17333412739778908</v>
      </c>
    </row>
    <row r="46" spans="1:12" ht="18" customHeight="1">
      <c r="A46" s="69" t="s">
        <v>43</v>
      </c>
      <c r="B46" s="73">
        <v>4585.4293179999995</v>
      </c>
      <c r="C46" s="76">
        <f t="shared" si="6"/>
        <v>0.3212659789812933</v>
      </c>
      <c r="D46" s="76">
        <f t="shared" si="11"/>
        <v>5.897102074513959</v>
      </c>
      <c r="E46" s="76"/>
      <c r="F46" s="76"/>
      <c r="G46" s="77">
        <v>4155.923748</v>
      </c>
      <c r="H46" s="76">
        <f t="shared" si="7"/>
        <v>0.25982643000937794</v>
      </c>
      <c r="I46" s="76">
        <f t="shared" si="8"/>
        <v>4.568156717390489</v>
      </c>
      <c r="J46" s="76"/>
      <c r="K46" s="76">
        <f t="shared" si="9"/>
        <v>-429.50556999999935</v>
      </c>
      <c r="L46" s="78">
        <f t="shared" si="10"/>
        <v>-0.09366747150893484</v>
      </c>
    </row>
    <row r="47" spans="1:12" ht="33" customHeight="1">
      <c r="A47" s="72" t="s">
        <v>44</v>
      </c>
      <c r="B47" s="73">
        <v>1.287981000000002</v>
      </c>
      <c r="C47" s="73">
        <f t="shared" si="6"/>
        <v>9.023898269459833E-05</v>
      </c>
      <c r="D47" s="73">
        <f t="shared" si="11"/>
        <v>0.0016564109705538756</v>
      </c>
      <c r="E47" s="73"/>
      <c r="F47" s="73"/>
      <c r="G47" s="74">
        <v>615.345024</v>
      </c>
      <c r="H47" s="73">
        <f t="shared" si="7"/>
        <v>0.038471086214442014</v>
      </c>
      <c r="I47" s="73">
        <f t="shared" si="8"/>
        <v>0.6763821175138682</v>
      </c>
      <c r="J47" s="73"/>
      <c r="K47" s="73">
        <f t="shared" si="9"/>
        <v>614.057043</v>
      </c>
      <c r="L47" s="100"/>
    </row>
    <row r="48" spans="1:12" ht="21" customHeight="1">
      <c r="A48" s="72" t="s">
        <v>45</v>
      </c>
      <c r="B48" s="77">
        <v>31753.706764000002</v>
      </c>
      <c r="C48" s="76">
        <f>B48/$B$10*100</f>
        <v>2.2247394916275485</v>
      </c>
      <c r="D48" s="76">
        <f t="shared" si="11"/>
        <v>40.8369286811221</v>
      </c>
      <c r="E48" s="76"/>
      <c r="F48" s="76"/>
      <c r="G48" s="77">
        <v>34655.583552</v>
      </c>
      <c r="H48" s="76">
        <f>G48/$G$10*100</f>
        <v>2.1666510504532663</v>
      </c>
      <c r="I48" s="76">
        <f t="shared" si="8"/>
        <v>38.09312836269972</v>
      </c>
      <c r="J48" s="76"/>
      <c r="K48" s="76">
        <f t="shared" si="9"/>
        <v>2901.876787999994</v>
      </c>
      <c r="L48" s="78">
        <f t="shared" si="10"/>
        <v>0.09138702481468797</v>
      </c>
    </row>
    <row r="49" spans="1:12" ht="48" customHeight="1">
      <c r="A49" s="72" t="s">
        <v>46</v>
      </c>
      <c r="B49" s="77">
        <v>4985.485957999999</v>
      </c>
      <c r="C49" s="76">
        <f>B49/$B$10*100</f>
        <v>0.3492948895116653</v>
      </c>
      <c r="D49" s="76">
        <f>B49/B$39*100</f>
        <v>6.411595849918193</v>
      </c>
      <c r="E49" s="76"/>
      <c r="F49" s="76"/>
      <c r="G49" s="77">
        <v>5599.695882000001</v>
      </c>
      <c r="H49" s="76">
        <f t="shared" si="7"/>
        <v>0.3500903958737106</v>
      </c>
      <c r="I49" s="76">
        <f t="shared" si="8"/>
        <v>6.155139003936837</v>
      </c>
      <c r="J49" s="76"/>
      <c r="K49" s="76">
        <f t="shared" si="9"/>
        <v>614.2099240000016</v>
      </c>
      <c r="L49" s="78">
        <f t="shared" si="10"/>
        <v>0.12319960966180332</v>
      </c>
    </row>
    <row r="50" spans="1:12" ht="21" customHeight="1">
      <c r="A50" s="72" t="s">
        <v>47</v>
      </c>
      <c r="B50" s="73">
        <v>959.6511830000001</v>
      </c>
      <c r="C50" s="73">
        <f t="shared" si="6"/>
        <v>0.06723542233587894</v>
      </c>
      <c r="D50" s="73">
        <f t="shared" si="11"/>
        <v>1.2341616432433418</v>
      </c>
      <c r="E50" s="73"/>
      <c r="F50" s="73"/>
      <c r="G50" s="74">
        <v>1072.9</v>
      </c>
      <c r="H50" s="73">
        <f t="shared" si="7"/>
        <v>0.06707721162863395</v>
      </c>
      <c r="I50" s="73">
        <f t="shared" si="8"/>
        <v>1.1793227304632097</v>
      </c>
      <c r="J50" s="73"/>
      <c r="K50" s="73">
        <f t="shared" si="9"/>
        <v>113.24881700000003</v>
      </c>
      <c r="L50" s="75">
        <f t="shared" si="10"/>
        <v>0.11801039690897763</v>
      </c>
    </row>
    <row r="51" spans="1:12" ht="48" customHeight="1">
      <c r="A51" s="72" t="s">
        <v>48</v>
      </c>
      <c r="B51" s="73">
        <v>0</v>
      </c>
      <c r="C51" s="73"/>
      <c r="D51" s="73"/>
      <c r="E51" s="73"/>
      <c r="F51" s="73"/>
      <c r="G51" s="74">
        <v>99.169012</v>
      </c>
      <c r="H51" s="73">
        <f aca="true" t="shared" si="12" ref="H51:H56">G51/$G$10*100</f>
        <v>0.006200000750234448</v>
      </c>
      <c r="I51" s="73">
        <f aca="true" t="shared" si="13" ref="I51:I56">G51/G$39*100</f>
        <v>0.1090057507774991</v>
      </c>
      <c r="J51" s="73"/>
      <c r="K51" s="73">
        <f t="shared" si="9"/>
        <v>99.169012</v>
      </c>
      <c r="L51" s="75"/>
    </row>
    <row r="52" spans="1:12" ht="35.25" customHeight="1">
      <c r="A52" s="72" t="s">
        <v>49</v>
      </c>
      <c r="B52" s="73">
        <v>0</v>
      </c>
      <c r="C52" s="48"/>
      <c r="D52" s="48"/>
      <c r="E52" s="48"/>
      <c r="F52" s="48"/>
      <c r="G52" s="74">
        <v>7.272460000000001</v>
      </c>
      <c r="H52" s="73">
        <f t="shared" si="12"/>
        <v>0.0004546708346358237</v>
      </c>
      <c r="I52" s="73">
        <f t="shared" si="13"/>
        <v>0.007993827369171846</v>
      </c>
      <c r="J52" s="73"/>
      <c r="K52" s="73">
        <f t="shared" si="9"/>
        <v>7.272460000000001</v>
      </c>
      <c r="L52" s="75"/>
    </row>
    <row r="53" spans="1:12" ht="38.25" customHeight="1">
      <c r="A53" s="72" t="s">
        <v>50</v>
      </c>
      <c r="B53" s="76">
        <v>35.557263000000006</v>
      </c>
      <c r="C53" s="76">
        <f>B53/$B$10*100</f>
        <v>0.002491225600784699</v>
      </c>
      <c r="D53" s="62">
        <f t="shared" si="11"/>
        <v>0.045728501054029</v>
      </c>
      <c r="E53" s="62"/>
      <c r="F53" s="62"/>
      <c r="G53" s="70">
        <v>47.479</v>
      </c>
      <c r="H53" s="62">
        <f t="shared" si="12"/>
        <v>0.0029683651140981556</v>
      </c>
      <c r="I53" s="62">
        <f t="shared" si="13"/>
        <v>0.05218852075651294</v>
      </c>
      <c r="J53" s="62"/>
      <c r="K53" s="62">
        <f t="shared" si="9"/>
        <v>11.921736999999993</v>
      </c>
      <c r="L53" s="78">
        <f>G53/B53-1</f>
        <v>0.33528275221858306</v>
      </c>
    </row>
    <row r="54" spans="1:12" s="44" customFormat="1" ht="19.5" customHeight="1">
      <c r="A54" s="68" t="s">
        <v>51</v>
      </c>
      <c r="B54" s="70">
        <v>2040.9212769999997</v>
      </c>
      <c r="C54" s="62">
        <f>B54/$B$10*100</f>
        <v>0.14299175204932388</v>
      </c>
      <c r="D54" s="62">
        <f>B54/B$39*100</f>
        <v>2.6247315707759817</v>
      </c>
      <c r="E54" s="62"/>
      <c r="F54" s="62"/>
      <c r="G54" s="70">
        <v>2591.56027</v>
      </c>
      <c r="H54" s="62">
        <f t="shared" si="12"/>
        <v>0.16202314910909657</v>
      </c>
      <c r="I54" s="62">
        <f t="shared" si="13"/>
        <v>2.8486214314254568</v>
      </c>
      <c r="J54" s="62"/>
      <c r="K54" s="62">
        <f t="shared" si="9"/>
        <v>550.6389930000003</v>
      </c>
      <c r="L54" s="71">
        <f>G54/B54-1</f>
        <v>0.26979923194754374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-819.967361</v>
      </c>
      <c r="C56" s="62">
        <f>B56/$B$10*100</f>
        <v>-0.057448844741820215</v>
      </c>
      <c r="D56" s="62">
        <f t="shared" si="11"/>
        <v>-1.0545209380080203</v>
      </c>
      <c r="E56" s="62"/>
      <c r="F56" s="62"/>
      <c r="G56" s="70">
        <v>-534.19922</v>
      </c>
      <c r="H56" s="62">
        <f t="shared" si="12"/>
        <v>-0.03339788809002813</v>
      </c>
      <c r="I56" s="62">
        <f t="shared" si="13"/>
        <v>-0.5871873266303633</v>
      </c>
      <c r="J56" s="62"/>
      <c r="K56" s="62">
        <f t="shared" si="9"/>
        <v>285.768141</v>
      </c>
      <c r="L56" s="71">
        <f>G56/B56-1</f>
        <v>-0.34851160496374933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53</v>
      </c>
      <c r="B58" s="84">
        <f>B12-B39</f>
        <v>-9509.828809580024</v>
      </c>
      <c r="C58" s="85">
        <f>B58/$B$10*100</f>
        <v>-0.6662810067666239</v>
      </c>
      <c r="D58" s="84">
        <v>0</v>
      </c>
      <c r="E58" s="84"/>
      <c r="F58" s="86"/>
      <c r="G58" s="84">
        <f>G12-G39</f>
        <v>-17042.224237189992</v>
      </c>
      <c r="H58" s="85">
        <f>G58/$G$10*100</f>
        <v>-1.0654719748165047</v>
      </c>
      <c r="I58" s="87">
        <v>0</v>
      </c>
      <c r="J58" s="86"/>
      <c r="K58" s="84">
        <f>G58-B58</f>
        <v>-7532.3954276099685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  <row r="88" spans="7:11" ht="19.5" customHeight="1">
      <c r="G88" s="91"/>
      <c r="H88" s="91"/>
      <c r="I88" s="91"/>
      <c r="J88" s="91"/>
      <c r="K88" s="91"/>
    </row>
    <row r="89" spans="7:11" ht="19.5" customHeight="1">
      <c r="G89" s="91"/>
      <c r="H89" s="91"/>
      <c r="I89" s="91"/>
      <c r="J89" s="91"/>
      <c r="K89" s="91"/>
    </row>
    <row r="90" spans="7:11" ht="19.5" customHeight="1">
      <c r="G90" s="91"/>
      <c r="H90" s="91"/>
      <c r="I90" s="91"/>
      <c r="J90" s="91"/>
      <c r="K90" s="91"/>
    </row>
    <row r="91" spans="7:11" ht="19.5" customHeight="1">
      <c r="G91" s="91"/>
      <c r="H91" s="91"/>
      <c r="I91" s="91"/>
      <c r="J91" s="91"/>
      <c r="K91" s="91"/>
    </row>
    <row r="92" spans="7:11" ht="19.5" customHeight="1">
      <c r="G92" s="91"/>
      <c r="H92" s="91"/>
      <c r="I92" s="91"/>
      <c r="J92" s="91"/>
      <c r="K92" s="91"/>
    </row>
    <row r="93" spans="7:11" ht="19.5" customHeight="1">
      <c r="G93" s="91"/>
      <c r="H93" s="91"/>
      <c r="I93" s="91"/>
      <c r="J93" s="91"/>
      <c r="K93" s="91"/>
    </row>
    <row r="94" spans="7:11" ht="19.5" customHeight="1">
      <c r="G94" s="91"/>
      <c r="H94" s="91"/>
      <c r="I94" s="91"/>
      <c r="J94" s="91"/>
      <c r="K94" s="91"/>
    </row>
    <row r="95" spans="7:11" ht="19.5" customHeight="1">
      <c r="G95" s="91"/>
      <c r="H95" s="91"/>
      <c r="I95" s="91"/>
      <c r="J95" s="91"/>
      <c r="K95" s="91"/>
    </row>
    <row r="96" spans="7:11" ht="19.5" customHeight="1">
      <c r="G96" s="91"/>
      <c r="H96" s="91"/>
      <c r="I96" s="91"/>
      <c r="J96" s="91"/>
      <c r="K96" s="91"/>
    </row>
    <row r="97" spans="7:11" ht="19.5" customHeight="1">
      <c r="G97" s="91"/>
      <c r="H97" s="91"/>
      <c r="I97" s="91"/>
      <c r="J97" s="91"/>
      <c r="K97" s="91"/>
    </row>
    <row r="98" spans="7:11" ht="19.5" customHeight="1">
      <c r="G98" s="91"/>
      <c r="H98" s="91"/>
      <c r="I98" s="91"/>
      <c r="J98" s="91"/>
      <c r="K98" s="91"/>
    </row>
    <row r="99" spans="7:11" ht="19.5" customHeight="1">
      <c r="G99" s="91"/>
      <c r="H99" s="91"/>
      <c r="I99" s="91"/>
      <c r="J99" s="91"/>
      <c r="K99" s="91"/>
    </row>
    <row r="100" spans="7:11" ht="19.5" customHeight="1">
      <c r="G100" s="91"/>
      <c r="H100" s="91"/>
      <c r="I100" s="91"/>
      <c r="J100" s="91"/>
      <c r="K100" s="91"/>
    </row>
    <row r="101" spans="7:11" ht="19.5" customHeight="1">
      <c r="G101" s="91"/>
      <c r="H101" s="91"/>
      <c r="I101" s="91"/>
      <c r="J101" s="91"/>
      <c r="K101" s="91"/>
    </row>
    <row r="102" spans="7:11" ht="19.5" customHeight="1">
      <c r="G102" s="91"/>
      <c r="H102" s="91"/>
      <c r="I102" s="91"/>
      <c r="J102" s="91"/>
      <c r="K102" s="91"/>
    </row>
    <row r="103" spans="7:11" ht="19.5" customHeight="1">
      <c r="G103" s="91"/>
      <c r="H103" s="91"/>
      <c r="I103" s="91"/>
      <c r="J103" s="91"/>
      <c r="K103" s="91"/>
    </row>
    <row r="104" spans="7:11" ht="19.5" customHeight="1">
      <c r="G104" s="91"/>
      <c r="H104" s="91"/>
      <c r="I104" s="91"/>
      <c r="J104" s="91"/>
      <c r="K104" s="91"/>
    </row>
    <row r="105" spans="7:11" ht="19.5" customHeight="1">
      <c r="G105" s="91"/>
      <c r="H105" s="91"/>
      <c r="I105" s="91"/>
      <c r="J105" s="91"/>
      <c r="K105" s="91"/>
    </row>
    <row r="106" spans="7:11" ht="19.5" customHeight="1">
      <c r="G106" s="91"/>
      <c r="H106" s="91"/>
      <c r="I106" s="91"/>
      <c r="J106" s="91"/>
      <c r="K106" s="91"/>
    </row>
    <row r="107" spans="7:11" ht="19.5" customHeight="1">
      <c r="G107" s="91"/>
      <c r="H107" s="91"/>
      <c r="I107" s="91"/>
      <c r="J107" s="91"/>
      <c r="K107" s="91"/>
    </row>
    <row r="108" spans="7:11" ht="19.5" customHeight="1">
      <c r="G108" s="91"/>
      <c r="H108" s="91"/>
      <c r="I108" s="91"/>
      <c r="J108" s="91"/>
      <c r="K108" s="91"/>
    </row>
    <row r="109" spans="7:11" ht="19.5" customHeight="1">
      <c r="G109" s="91"/>
      <c r="H109" s="91"/>
      <c r="I109" s="91"/>
      <c r="J109" s="91"/>
      <c r="K109" s="91"/>
    </row>
    <row r="110" spans="7:11" ht="19.5" customHeight="1">
      <c r="G110" s="91"/>
      <c r="H110" s="91"/>
      <c r="I110" s="91"/>
      <c r="J110" s="91"/>
      <c r="K110" s="91"/>
    </row>
    <row r="111" spans="7:11" ht="19.5" customHeight="1">
      <c r="G111" s="91"/>
      <c r="H111" s="91"/>
      <c r="I111" s="91"/>
      <c r="J111" s="91"/>
      <c r="K111" s="91"/>
    </row>
    <row r="112" spans="7:11" ht="19.5" customHeight="1">
      <c r="G112" s="91"/>
      <c r="H112" s="91"/>
      <c r="I112" s="91"/>
      <c r="J112" s="91"/>
      <c r="K112" s="91"/>
    </row>
    <row r="113" spans="7:11" ht="19.5" customHeight="1">
      <c r="G113" s="91"/>
      <c r="H113" s="91"/>
      <c r="I113" s="91"/>
      <c r="J113" s="91"/>
      <c r="K113" s="91"/>
    </row>
    <row r="114" spans="7:11" ht="19.5" customHeight="1">
      <c r="G114" s="91"/>
      <c r="H114" s="91"/>
      <c r="I114" s="91"/>
      <c r="J114" s="91"/>
      <c r="K114" s="91"/>
    </row>
    <row r="115" spans="7:11" ht="19.5" customHeight="1">
      <c r="G115" s="91"/>
      <c r="H115" s="91"/>
      <c r="I115" s="91"/>
      <c r="J115" s="91"/>
      <c r="K115" s="91"/>
    </row>
    <row r="116" spans="7:11" ht="19.5" customHeight="1">
      <c r="G116" s="91"/>
      <c r="H116" s="91"/>
      <c r="I116" s="91"/>
      <c r="J116" s="91"/>
      <c r="K116" s="91"/>
    </row>
    <row r="117" spans="7:11" ht="19.5" customHeight="1">
      <c r="G117" s="91"/>
      <c r="H117" s="91"/>
      <c r="I117" s="91"/>
      <c r="J117" s="91"/>
      <c r="K117" s="91"/>
    </row>
    <row r="118" spans="7:11" ht="19.5" customHeight="1">
      <c r="G118" s="91"/>
      <c r="H118" s="91"/>
      <c r="I118" s="91"/>
      <c r="J118" s="91"/>
      <c r="K118" s="91"/>
    </row>
    <row r="119" spans="7:11" ht="19.5" customHeight="1">
      <c r="G119" s="91"/>
      <c r="H119" s="91"/>
      <c r="I119" s="91"/>
      <c r="J119" s="91"/>
      <c r="K119" s="91"/>
    </row>
    <row r="120" spans="7:11" ht="19.5" customHeight="1">
      <c r="G120" s="91"/>
      <c r="H120" s="91"/>
      <c r="I120" s="91"/>
      <c r="J120" s="91"/>
      <c r="K120" s="91"/>
    </row>
    <row r="121" spans="7:11" ht="19.5" customHeight="1">
      <c r="G121" s="91"/>
      <c r="H121" s="91"/>
      <c r="I121" s="91"/>
      <c r="J121" s="91"/>
      <c r="K121" s="91"/>
    </row>
    <row r="122" spans="7:11" ht="19.5" customHeight="1">
      <c r="G122" s="91"/>
      <c r="H122" s="91"/>
      <c r="I122" s="91"/>
      <c r="J122" s="91"/>
      <c r="K122" s="91"/>
    </row>
    <row r="123" spans="7:11" ht="19.5" customHeight="1">
      <c r="G123" s="91"/>
      <c r="H123" s="91"/>
      <c r="I123" s="91"/>
      <c r="J123" s="91"/>
      <c r="K123" s="91"/>
    </row>
    <row r="124" spans="7:11" ht="19.5" customHeight="1">
      <c r="G124" s="91"/>
      <c r="H124" s="91"/>
      <c r="I124" s="91"/>
      <c r="J124" s="91"/>
      <c r="K124" s="91"/>
    </row>
    <row r="125" spans="7:11" ht="19.5" customHeight="1">
      <c r="G125" s="91"/>
      <c r="H125" s="91"/>
      <c r="I125" s="91"/>
      <c r="J125" s="91"/>
      <c r="K125" s="91"/>
    </row>
    <row r="126" spans="7:11" ht="19.5" customHeight="1">
      <c r="G126" s="91"/>
      <c r="H126" s="91"/>
      <c r="I126" s="91"/>
      <c r="J126" s="91"/>
      <c r="K126" s="91"/>
    </row>
    <row r="127" spans="7:11" ht="19.5" customHeight="1">
      <c r="G127" s="91"/>
      <c r="H127" s="91"/>
      <c r="I127" s="91"/>
      <c r="J127" s="91"/>
      <c r="K127" s="91"/>
    </row>
    <row r="128" spans="7:11" ht="19.5" customHeight="1">
      <c r="G128" s="91"/>
      <c r="H128" s="91"/>
      <c r="I128" s="91"/>
      <c r="J128" s="91"/>
      <c r="K128" s="91"/>
    </row>
    <row r="129" spans="7:11" ht="19.5" customHeight="1">
      <c r="G129" s="91"/>
      <c r="H129" s="91"/>
      <c r="I129" s="91"/>
      <c r="J129" s="91"/>
      <c r="K129" s="91"/>
    </row>
    <row r="130" spans="7:11" ht="19.5" customHeight="1">
      <c r="G130" s="91"/>
      <c r="H130" s="91"/>
      <c r="I130" s="91"/>
      <c r="J130" s="91"/>
      <c r="K130" s="91"/>
    </row>
    <row r="131" spans="7:11" ht="19.5" customHeight="1">
      <c r="G131" s="91"/>
      <c r="H131" s="91"/>
      <c r="I131" s="91"/>
      <c r="J131" s="91"/>
      <c r="K131" s="91"/>
    </row>
    <row r="132" spans="7:11" ht="19.5" customHeight="1">
      <c r="G132" s="91"/>
      <c r="H132" s="91"/>
      <c r="I132" s="91"/>
      <c r="J132" s="91"/>
      <c r="K132" s="91"/>
    </row>
    <row r="133" spans="7:11" ht="19.5" customHeight="1">
      <c r="G133" s="91"/>
      <c r="H133" s="91"/>
      <c r="I133" s="91"/>
      <c r="J133" s="91"/>
      <c r="K133" s="91"/>
    </row>
    <row r="134" spans="7:11" ht="19.5" customHeight="1">
      <c r="G134" s="91"/>
      <c r="H134" s="91"/>
      <c r="I134" s="91"/>
      <c r="J134" s="91"/>
      <c r="K134" s="91"/>
    </row>
    <row r="135" spans="7:11" ht="19.5" customHeight="1">
      <c r="G135" s="91"/>
      <c r="H135" s="91"/>
      <c r="I135" s="91"/>
      <c r="J135" s="91"/>
      <c r="K135" s="91"/>
    </row>
    <row r="136" spans="7:11" ht="19.5" customHeight="1">
      <c r="G136" s="91"/>
      <c r="H136" s="91"/>
      <c r="I136" s="91"/>
      <c r="J136" s="91"/>
      <c r="K136" s="91"/>
    </row>
    <row r="137" spans="7:11" ht="19.5" customHeight="1">
      <c r="G137" s="91"/>
      <c r="H137" s="91"/>
      <c r="I137" s="91"/>
      <c r="J137" s="91"/>
      <c r="K137" s="91"/>
    </row>
    <row r="138" spans="7:11" ht="19.5" customHeight="1">
      <c r="G138" s="91"/>
      <c r="H138" s="91"/>
      <c r="I138" s="91"/>
      <c r="J138" s="91"/>
      <c r="K138" s="91"/>
    </row>
    <row r="139" spans="7:11" ht="19.5" customHeight="1">
      <c r="G139" s="91"/>
      <c r="H139" s="91"/>
      <c r="I139" s="91"/>
      <c r="J139" s="91"/>
      <c r="K139" s="91"/>
    </row>
    <row r="140" spans="7:11" ht="19.5" customHeight="1">
      <c r="G140" s="91"/>
      <c r="H140" s="91"/>
      <c r="I140" s="91"/>
      <c r="J140" s="91"/>
      <c r="K140" s="91"/>
    </row>
    <row r="141" spans="7:11" ht="19.5" customHeight="1">
      <c r="G141" s="91"/>
      <c r="H141" s="91"/>
      <c r="I141" s="91"/>
      <c r="J141" s="91"/>
      <c r="K141" s="91"/>
    </row>
    <row r="142" spans="7:11" ht="19.5" customHeight="1">
      <c r="G142" s="91"/>
      <c r="H142" s="91"/>
      <c r="I142" s="91"/>
      <c r="J142" s="91"/>
      <c r="K142" s="91"/>
    </row>
    <row r="143" spans="7:11" ht="19.5" customHeight="1">
      <c r="G143" s="91"/>
      <c r="H143" s="91"/>
      <c r="I143" s="91"/>
      <c r="J143" s="91"/>
      <c r="K143" s="91"/>
    </row>
    <row r="144" spans="7:11" ht="19.5" customHeight="1">
      <c r="G144" s="91"/>
      <c r="H144" s="91"/>
      <c r="I144" s="91"/>
      <c r="J144" s="91"/>
      <c r="K144" s="91"/>
    </row>
    <row r="145" spans="7:11" ht="19.5" customHeight="1">
      <c r="G145" s="91"/>
      <c r="H145" s="91"/>
      <c r="I145" s="91"/>
      <c r="J145" s="91"/>
      <c r="K145" s="91"/>
    </row>
    <row r="146" spans="7:11" ht="19.5" customHeight="1">
      <c r="G146" s="91"/>
      <c r="H146" s="91"/>
      <c r="I146" s="91"/>
      <c r="J146" s="91"/>
      <c r="K146" s="91"/>
    </row>
    <row r="147" spans="7:11" ht="19.5" customHeight="1">
      <c r="G147" s="91"/>
      <c r="H147" s="91"/>
      <c r="I147" s="91"/>
      <c r="J147" s="91"/>
      <c r="K147" s="91"/>
    </row>
    <row r="148" spans="7:11" ht="19.5" customHeight="1">
      <c r="G148" s="91"/>
      <c r="H148" s="91"/>
      <c r="I148" s="91"/>
      <c r="J148" s="91"/>
      <c r="K148" s="91"/>
    </row>
    <row r="149" spans="7:11" ht="19.5" customHeight="1">
      <c r="G149" s="91"/>
      <c r="H149" s="91"/>
      <c r="I149" s="91"/>
      <c r="J149" s="91"/>
      <c r="K149" s="91"/>
    </row>
    <row r="150" spans="7:11" ht="19.5" customHeight="1">
      <c r="G150" s="91"/>
      <c r="H150" s="91"/>
      <c r="I150" s="91"/>
      <c r="J150" s="91"/>
      <c r="K150" s="91"/>
    </row>
    <row r="151" spans="7:11" ht="19.5" customHeight="1">
      <c r="G151" s="91"/>
      <c r="H151" s="91"/>
      <c r="I151" s="91"/>
      <c r="J151" s="91"/>
      <c r="K151" s="91"/>
    </row>
    <row r="152" spans="7:11" ht="19.5" customHeight="1">
      <c r="G152" s="91"/>
      <c r="H152" s="91"/>
      <c r="I152" s="91"/>
      <c r="J152" s="91"/>
      <c r="K152" s="91"/>
    </row>
    <row r="153" spans="7:11" ht="19.5" customHeight="1">
      <c r="G153" s="91"/>
      <c r="H153" s="91"/>
      <c r="I153" s="91"/>
      <c r="J153" s="91"/>
      <c r="K153" s="91"/>
    </row>
    <row r="154" spans="7:11" ht="19.5" customHeight="1">
      <c r="G154" s="91"/>
      <c r="H154" s="91"/>
      <c r="I154" s="91"/>
      <c r="J154" s="91"/>
      <c r="K154" s="91"/>
    </row>
    <row r="155" spans="7:11" ht="19.5" customHeight="1">
      <c r="G155" s="91"/>
      <c r="H155" s="91"/>
      <c r="I155" s="91"/>
      <c r="J155" s="91"/>
      <c r="K155" s="91"/>
    </row>
    <row r="156" spans="7:11" ht="19.5" customHeight="1">
      <c r="G156" s="91"/>
      <c r="H156" s="91"/>
      <c r="I156" s="91"/>
      <c r="J156" s="91"/>
      <c r="K156" s="91"/>
    </row>
    <row r="157" spans="7:11" ht="19.5" customHeight="1">
      <c r="G157" s="91"/>
      <c r="H157" s="91"/>
      <c r="I157" s="91"/>
      <c r="J157" s="91"/>
      <c r="K157" s="91"/>
    </row>
    <row r="158" spans="7:11" ht="19.5" customHeight="1">
      <c r="G158" s="91"/>
      <c r="H158" s="91"/>
      <c r="I158" s="91"/>
      <c r="J158" s="91"/>
      <c r="K158" s="91"/>
    </row>
    <row r="159" spans="7:11" ht="19.5" customHeight="1">
      <c r="G159" s="91"/>
      <c r="H159" s="91"/>
      <c r="I159" s="91"/>
      <c r="J159" s="91"/>
      <c r="K159" s="91"/>
    </row>
    <row r="160" spans="7:11" ht="19.5" customHeight="1">
      <c r="G160" s="91"/>
      <c r="H160" s="91"/>
      <c r="I160" s="91"/>
      <c r="J160" s="91"/>
      <c r="K160" s="91"/>
    </row>
    <row r="161" spans="7:11" ht="19.5" customHeight="1">
      <c r="G161" s="91"/>
      <c r="H161" s="91"/>
      <c r="I161" s="91"/>
      <c r="J161" s="91"/>
      <c r="K161" s="91"/>
    </row>
    <row r="162" spans="7:11" ht="19.5" customHeight="1">
      <c r="G162" s="91"/>
      <c r="H162" s="91"/>
      <c r="I162" s="91"/>
      <c r="J162" s="91"/>
      <c r="K162" s="91"/>
    </row>
    <row r="163" spans="7:11" ht="19.5" customHeight="1">
      <c r="G163" s="91"/>
      <c r="H163" s="91"/>
      <c r="I163" s="91"/>
      <c r="J163" s="91"/>
      <c r="K163" s="91"/>
    </row>
    <row r="164" spans="7:11" ht="19.5" customHeight="1">
      <c r="G164" s="91"/>
      <c r="H164" s="91"/>
      <c r="I164" s="91"/>
      <c r="J164" s="91"/>
      <c r="K164" s="91"/>
    </row>
    <row r="165" spans="7:11" ht="19.5" customHeight="1">
      <c r="G165" s="91"/>
      <c r="H165" s="91"/>
      <c r="I165" s="91"/>
      <c r="J165" s="91"/>
      <c r="K165" s="91"/>
    </row>
    <row r="166" spans="7:11" ht="19.5" customHeight="1">
      <c r="G166" s="91"/>
      <c r="H166" s="91"/>
      <c r="I166" s="91"/>
      <c r="J166" s="91"/>
      <c r="K166" s="91"/>
    </row>
    <row r="167" spans="7:11" ht="19.5" customHeight="1">
      <c r="G167" s="91"/>
      <c r="H167" s="91"/>
      <c r="I167" s="91"/>
      <c r="J167" s="91"/>
      <c r="K167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2023-03-23T07:42:47Z</cp:lastPrinted>
  <dcterms:created xsi:type="dcterms:W3CDTF">2023-03-22T13:18:37Z</dcterms:created>
  <dcterms:modified xsi:type="dcterms:W3CDTF">2023-03-23T07:44:10Z</dcterms:modified>
  <cp:category/>
  <cp:version/>
  <cp:contentType/>
  <cp:contentStatus/>
</cp:coreProperties>
</file>