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<sst xmlns="http://schemas.openxmlformats.org/spreadsheetml/2006/main" count="60" uniqueCount="55">
  <si>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</si>
  <si>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</si>
  <si>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</si>
  <si>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1.01.-30.04.2022
</t>
  </si>
  <si>
    <t xml:space="preserve">
Realizări 1.01.-30.04.2023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</si>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</sst>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vertical="center"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  <xf numFmtId="165" fontId="25" fillId="36" borderId="0" xfId="0" applyNumberFormat="1" applyFont="1" applyFill="1" applyBorder="1" applyAlignment="1" applyProtection="1">
      <alignment horizontal="right" vertical="center"/>
      <protection locked="0"/>
    </xf>
    <xf numFmtId="165" fontId="25" fillId="36" borderId="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%20aprilie%20%20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23 "/>
      <sheetName val="UAT aprilie 2023"/>
      <sheetName val="consolidari aprilie"/>
      <sheetName val="martie 2023  (valori)"/>
      <sheetName val="UAT martie 2023 (valori)"/>
      <sheetName val="februarie 2023  (valori)"/>
      <sheetName val="UAT februarie 2023 (valori)"/>
      <sheetName val="Sinteza - An 2"/>
      <sheetName val="Sinteza - An 2 (engleza)"/>
      <sheetName val="2023 Engl"/>
      <sheetName val="2022 - 2023"/>
      <sheetName val="Progr.31.03.2023.(Liliana)"/>
      <sheetName val="Sinteza - Anexa program anual"/>
      <sheetName val="program %.exec"/>
      <sheetName val="Sinteza-Anexa program 6 luni"/>
      <sheetName val="progr 6 luni % execuție  "/>
      <sheetName val="dob_trez"/>
      <sheetName val="SPECIAL_CNAIR"/>
      <sheetName val="CNAIR_ex"/>
      <sheetName val="aprilie 2022 "/>
      <sheetName val="aprilie 2022 leg"/>
      <sheetName val="Sinteza-anexa program 9 luni "/>
      <sheetName val="program 9 luni .%.exec "/>
      <sheetName val="Sinteza - program 3 luni "/>
      <sheetName val="program trim I _%.exec"/>
      <sheetName val="Sinteza - Anexa progr.an,trim."/>
      <sheetName val="Sinteza - Anexa progr.an,sem.I"/>
      <sheetName val="decembrie 2022  (date 23.12)"/>
      <sheetName val="decembrie in zi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38"/>
  <sheetViews>
    <sheetView showZeros="0" tabSelected="1" view="pageBreakPreview" zoomScale="75" zoomScaleNormal="75" zoomScaleSheetLayoutView="75" zoomScalePageLayoutView="0" workbookViewId="0" topLeftCell="A49">
      <selection activeCell="G17" sqref="G17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1.25" customHeight="1">
      <c r="A7" s="16"/>
      <c r="B7" s="17" t="s">
        <v>3</v>
      </c>
      <c r="C7" s="17"/>
      <c r="D7" s="17"/>
      <c r="E7" s="18"/>
      <c r="F7" s="19"/>
      <c r="G7" s="17" t="s">
        <v>4</v>
      </c>
      <c r="H7" s="17"/>
      <c r="I7" s="17"/>
      <c r="J7" s="20"/>
      <c r="K7" s="21" t="s">
        <v>5</v>
      </c>
      <c r="L7" s="22"/>
    </row>
    <row r="8" spans="1:12" s="29" customFormat="1" ht="33" customHeight="1">
      <c r="A8" s="23"/>
      <c r="B8" s="24" t="s">
        <v>6</v>
      </c>
      <c r="C8" s="25" t="s">
        <v>7</v>
      </c>
      <c r="D8" s="25" t="s">
        <v>8</v>
      </c>
      <c r="E8" s="26"/>
      <c r="F8" s="26"/>
      <c r="G8" s="24" t="s">
        <v>6</v>
      </c>
      <c r="H8" s="25" t="s">
        <v>7</v>
      </c>
      <c r="I8" s="25" t="s">
        <v>8</v>
      </c>
      <c r="J8" s="26"/>
      <c r="K8" s="27" t="s">
        <v>6</v>
      </c>
      <c r="L8" s="28" t="s">
        <v>9</v>
      </c>
    </row>
    <row r="9" spans="1:12" s="34" customFormat="1" ht="9" customHeight="1">
      <c r="A9" s="30"/>
      <c r="B9" s="30"/>
      <c r="C9" s="30"/>
      <c r="D9" s="30"/>
      <c r="E9" s="30"/>
      <c r="F9" s="30"/>
      <c r="G9" s="31"/>
      <c r="H9" s="31"/>
      <c r="I9" s="31"/>
      <c r="J9" s="31"/>
      <c r="K9" s="31"/>
      <c r="L9" s="32"/>
    </row>
    <row r="10" spans="1:12" s="34" customFormat="1" ht="18" customHeight="1">
      <c r="A10" s="35" t="s">
        <v>10</v>
      </c>
      <c r="B10" s="36">
        <v>1409783.9</v>
      </c>
      <c r="C10" s="36"/>
      <c r="D10" s="36"/>
      <c r="E10" s="36"/>
      <c r="F10" s="36"/>
      <c r="G10" s="36">
        <v>1591000</v>
      </c>
      <c r="H10" s="36"/>
      <c r="I10" s="36"/>
      <c r="J10" s="36"/>
      <c r="K10" s="36"/>
      <c r="L10" s="37"/>
    </row>
    <row r="11" spans="2:12" s="34" customFormat="1" ht="8.25" customHeight="1">
      <c r="B11" s="38"/>
      <c r="G11" s="40"/>
      <c r="H11" s="40"/>
      <c r="I11" s="40"/>
      <c r="J11" s="40"/>
      <c r="K11" s="40"/>
      <c r="L11" s="33"/>
    </row>
    <row r="12" spans="1:12" s="40" customFormat="1" ht="35.25" customHeight="1">
      <c r="A12" s="41" t="s">
        <v>11</v>
      </c>
      <c r="B12" s="42">
        <f>B13+B30+B31+B33+B34+B32+B35+B36+B37</f>
        <v>144401.76095630997</v>
      </c>
      <c r="C12" s="43">
        <f>B12/$B$10*100</f>
        <v>10.24282948303708</v>
      </c>
      <c r="D12" s="43">
        <f>B12/B$12*100</f>
        <v>100</v>
      </c>
      <c r="E12" s="43"/>
      <c r="F12" s="43"/>
      <c r="G12" s="42">
        <f>G13+G30+G31+G33+G34+G32+G35+G36+G37+G29</f>
        <v>158411.50663838998</v>
      </c>
      <c r="H12" s="43">
        <f>G12/$G$10*100</f>
        <v>9.95672574722753</v>
      </c>
      <c r="I12" s="43">
        <f aca="true" t="shared" si="0" ref="I12:I32">G12/G$12*100</f>
        <v>100</v>
      </c>
      <c r="J12" s="43"/>
      <c r="K12" s="43">
        <f>G12-B12</f>
        <v>14009.745682080014</v>
      </c>
      <c r="L12" s="44">
        <f>G12/B12-1</f>
        <v>0.09701921631218058</v>
      </c>
    </row>
    <row r="13" spans="1:12" s="49" customFormat="1" ht="24.75" customHeight="1">
      <c r="A13" s="45" t="s">
        <v>12</v>
      </c>
      <c r="B13" s="46">
        <f>B14+B27+B28</f>
        <v>133558.19299831</v>
      </c>
      <c r="C13" s="47">
        <f>B13/$B$10*100</f>
        <v>9.473664226007262</v>
      </c>
      <c r="D13" s="47">
        <f>B13/B$12*100</f>
        <v>92.49069548308293</v>
      </c>
      <c r="E13" s="47"/>
      <c r="F13" s="47"/>
      <c r="G13" s="46">
        <f>G14+G27+G28</f>
        <v>144680.81069739</v>
      </c>
      <c r="H13" s="47">
        <f>G13/$G$10*100</f>
        <v>9.09370274653614</v>
      </c>
      <c r="I13" s="47">
        <f t="shared" si="0"/>
        <v>91.33226100024199</v>
      </c>
      <c r="J13" s="47"/>
      <c r="K13" s="47">
        <f>G13-B13</f>
        <v>11122.617699080001</v>
      </c>
      <c r="L13" s="48">
        <f>G13/B13-1</f>
        <v>0.08327918676782886</v>
      </c>
    </row>
    <row r="14" spans="1:12" s="49" customFormat="1" ht="25.5" customHeight="1">
      <c r="A14" s="50" t="s">
        <v>13</v>
      </c>
      <c r="B14" s="46">
        <f>B15+B19+B20+B25+B26</f>
        <v>74921.31125</v>
      </c>
      <c r="C14" s="47">
        <f>B14/$B$10*100</f>
        <v>5.314382668861518</v>
      </c>
      <c r="D14" s="47">
        <f aca="true" t="shared" si="1" ref="D14:D34">B14/B$12*100</f>
        <v>51.88393185362061</v>
      </c>
      <c r="E14" s="47"/>
      <c r="F14" s="47"/>
      <c r="G14" s="46">
        <f>G15+G19+G20+G25+G26</f>
        <v>81358.182284</v>
      </c>
      <c r="H14" s="47">
        <f>G14/$G$10*100</f>
        <v>5.113650677812696</v>
      </c>
      <c r="I14" s="47">
        <f t="shared" si="0"/>
        <v>51.35875796555512</v>
      </c>
      <c r="J14" s="47"/>
      <c r="K14" s="47">
        <f>G14-B14</f>
        <v>6436.871033999996</v>
      </c>
      <c r="L14" s="48">
        <f>G14/B14-1</f>
        <v>0.08591508779819979</v>
      </c>
    </row>
    <row r="15" spans="1:12" s="49" customFormat="1" ht="40.5" customHeight="1">
      <c r="A15" s="51" t="s">
        <v>14</v>
      </c>
      <c r="B15" s="46">
        <f>B16+B17+B18</f>
        <v>17548.654158999998</v>
      </c>
      <c r="C15" s="47">
        <f>B15/$B$10*100</f>
        <v>1.2447761787462601</v>
      </c>
      <c r="D15" s="47">
        <f t="shared" si="1"/>
        <v>12.152659387796177</v>
      </c>
      <c r="E15" s="47"/>
      <c r="F15" s="47"/>
      <c r="G15" s="46">
        <f>G16+G17+G18</f>
        <v>20456.34131</v>
      </c>
      <c r="H15" s="47">
        <f>G15/$G$10*100</f>
        <v>1.2857536964173477</v>
      </c>
      <c r="I15" s="47">
        <f t="shared" si="0"/>
        <v>12.913418819187306</v>
      </c>
      <c r="J15" s="47"/>
      <c r="K15" s="47">
        <f>G15-B15</f>
        <v>2907.687151000002</v>
      </c>
      <c r="L15" s="48">
        <f>G15/B15-1</f>
        <v>0.16569288588485676</v>
      </c>
    </row>
    <row r="16" spans="1:12" ht="25.5" customHeight="1">
      <c r="A16" s="52" t="s">
        <v>15</v>
      </c>
      <c r="B16" s="53">
        <v>6186.870658</v>
      </c>
      <c r="C16" s="53">
        <f aca="true" t="shared" si="2" ref="C16:C28">B16/$B$10*100</f>
        <v>0.43885241262863056</v>
      </c>
      <c r="D16" s="53">
        <f t="shared" si="1"/>
        <v>4.284484217524115</v>
      </c>
      <c r="E16" s="53"/>
      <c r="F16" s="53"/>
      <c r="G16" s="53">
        <v>6378.815</v>
      </c>
      <c r="H16" s="53">
        <f aca="true" t="shared" si="3" ref="H16:H28">G16/$G$10*100</f>
        <v>0.4009311753614079</v>
      </c>
      <c r="I16" s="53">
        <f t="shared" si="0"/>
        <v>4.026737157775466</v>
      </c>
      <c r="J16" s="53"/>
      <c r="K16" s="53">
        <f>G16-B16</f>
        <v>191.94434199999978</v>
      </c>
      <c r="L16" s="54">
        <f>G16/B16-1</f>
        <v>0.031024463353182208</v>
      </c>
    </row>
    <row r="17" spans="1:12" ht="18" customHeight="1">
      <c r="A17" s="52" t="s">
        <v>16</v>
      </c>
      <c r="B17" s="53">
        <v>10230.931501000001</v>
      </c>
      <c r="C17" s="53">
        <f t="shared" si="2"/>
        <v>0.7257092027366748</v>
      </c>
      <c r="D17" s="53">
        <f t="shared" si="1"/>
        <v>7.085046216365367</v>
      </c>
      <c r="E17" s="53"/>
      <c r="F17" s="53"/>
      <c r="G17" s="53">
        <v>13100.937310000001</v>
      </c>
      <c r="H17" s="53">
        <f t="shared" si="3"/>
        <v>0.8234404343180391</v>
      </c>
      <c r="I17" s="53">
        <f>G17/G$12*100</f>
        <v>8.270192985352919</v>
      </c>
      <c r="J17" s="53"/>
      <c r="K17" s="53">
        <f>G17-B17</f>
        <v>2870.005809</v>
      </c>
      <c r="L17" s="54">
        <f>G17/B17-1</f>
        <v>0.2805224342201369</v>
      </c>
    </row>
    <row r="18" spans="1:12" ht="31.5" customHeight="1">
      <c r="A18" s="55" t="s">
        <v>17</v>
      </c>
      <c r="B18" s="53">
        <v>1130.852</v>
      </c>
      <c r="C18" s="53">
        <f t="shared" si="2"/>
        <v>0.08021456338095506</v>
      </c>
      <c r="D18" s="53">
        <f t="shared" si="1"/>
        <v>0.7831289539066975</v>
      </c>
      <c r="E18" s="53"/>
      <c r="F18" s="53"/>
      <c r="G18" s="53">
        <v>976.5889999999999</v>
      </c>
      <c r="H18" s="53">
        <f t="shared" si="3"/>
        <v>0.06138208673790069</v>
      </c>
      <c r="I18" s="53">
        <f t="shared" si="0"/>
        <v>0.6164886760589209</v>
      </c>
      <c r="J18" s="53"/>
      <c r="K18" s="53">
        <f>G18-B18</f>
        <v>-154.26300000000015</v>
      </c>
      <c r="L18" s="54">
        <f>G18/B18-1</f>
        <v>-0.13641307615850717</v>
      </c>
    </row>
    <row r="19" spans="1:12" ht="24" customHeight="1">
      <c r="A19" s="51" t="s">
        <v>18</v>
      </c>
      <c r="B19" s="47">
        <v>4939.093</v>
      </c>
      <c r="C19" s="47">
        <f t="shared" si="2"/>
        <v>0.35034397825085106</v>
      </c>
      <c r="D19" s="47">
        <f t="shared" si="1"/>
        <v>3.4203828037071977</v>
      </c>
      <c r="E19" s="47"/>
      <c r="F19" s="47"/>
      <c r="G19" s="47">
        <v>5294.652</v>
      </c>
      <c r="H19" s="47">
        <f t="shared" si="3"/>
        <v>0.3327876807039598</v>
      </c>
      <c r="I19" s="47">
        <f t="shared" si="0"/>
        <v>3.342340535960079</v>
      </c>
      <c r="J19" s="47"/>
      <c r="K19" s="47">
        <f>G19-B19</f>
        <v>355.5590000000002</v>
      </c>
      <c r="L19" s="48">
        <f>G19/B19-1</f>
        <v>0.0719887234356591</v>
      </c>
    </row>
    <row r="20" spans="1:12" ht="23.25" customHeight="1">
      <c r="A20" s="56" t="s">
        <v>19</v>
      </c>
      <c r="B20" s="46">
        <f>B21+B22+B23+B24</f>
        <v>51239.18609100001</v>
      </c>
      <c r="C20" s="47">
        <f>B20/$B$10*100</f>
        <v>3.63454186779974</v>
      </c>
      <c r="D20" s="47">
        <f t="shared" si="1"/>
        <v>35.483768169906796</v>
      </c>
      <c r="E20" s="47"/>
      <c r="F20" s="47"/>
      <c r="G20" s="46">
        <f>G21+G22+G23+G24</f>
        <v>54456.335973999994</v>
      </c>
      <c r="H20" s="47">
        <f>G20/$G$10*100</f>
        <v>3.4227741027027028</v>
      </c>
      <c r="I20" s="47">
        <f t="shared" si="0"/>
        <v>34.376502774074915</v>
      </c>
      <c r="J20" s="47"/>
      <c r="K20" s="47">
        <f>G20-B20</f>
        <v>3217.1498829999837</v>
      </c>
      <c r="L20" s="48">
        <f>G20/B20-1</f>
        <v>0.06278690448529711</v>
      </c>
    </row>
    <row r="21" spans="1:12" ht="20.25" customHeight="1">
      <c r="A21" s="52" t="s">
        <v>20</v>
      </c>
      <c r="B21" s="39">
        <v>31584.393</v>
      </c>
      <c r="C21" s="53">
        <f t="shared" si="2"/>
        <v>2.2403712370385276</v>
      </c>
      <c r="D21" s="53">
        <f t="shared" si="1"/>
        <v>21.872581602073492</v>
      </c>
      <c r="E21" s="53"/>
      <c r="F21" s="53"/>
      <c r="G21" s="53">
        <v>32760.601</v>
      </c>
      <c r="H21" s="53">
        <f t="shared" si="3"/>
        <v>2.059120113136392</v>
      </c>
      <c r="I21" s="53">
        <f>G21/G$12*100</f>
        <v>20.680695294934264</v>
      </c>
      <c r="J21" s="53"/>
      <c r="K21" s="53">
        <f>G21-B21</f>
        <v>1176.2079999999987</v>
      </c>
      <c r="L21" s="54">
        <f>G21/B21-1</f>
        <v>0.03724016478644998</v>
      </c>
    </row>
    <row r="22" spans="1:12" ht="18" customHeight="1">
      <c r="A22" s="52" t="s">
        <v>21</v>
      </c>
      <c r="B22" s="39">
        <v>10898.54</v>
      </c>
      <c r="C22" s="53">
        <f t="shared" si="2"/>
        <v>0.7730645810325967</v>
      </c>
      <c r="D22" s="53">
        <f t="shared" si="1"/>
        <v>7.547373333831746</v>
      </c>
      <c r="E22" s="53"/>
      <c r="F22" s="53"/>
      <c r="G22" s="53">
        <v>13069.697</v>
      </c>
      <c r="H22" s="53">
        <f t="shared" si="3"/>
        <v>0.8214768698931489</v>
      </c>
      <c r="I22" s="53">
        <f t="shared" si="0"/>
        <v>8.250472000013568</v>
      </c>
      <c r="J22" s="53"/>
      <c r="K22" s="53">
        <f>G22-B22</f>
        <v>2171.1569999999992</v>
      </c>
      <c r="L22" s="54">
        <f>G22/B22-1</f>
        <v>0.199215399493877</v>
      </c>
    </row>
    <row r="23" spans="1:12" s="58" customFormat="1" ht="23.25" customHeight="1">
      <c r="A23" s="57" t="s">
        <v>22</v>
      </c>
      <c r="B23" s="39">
        <v>6273.432091000001</v>
      </c>
      <c r="C23" s="53">
        <f t="shared" si="2"/>
        <v>0.4449924623908672</v>
      </c>
      <c r="D23" s="53">
        <f t="shared" si="1"/>
        <v>4.344429077217474</v>
      </c>
      <c r="E23" s="53"/>
      <c r="F23" s="53"/>
      <c r="G23" s="53">
        <v>5720.908974</v>
      </c>
      <c r="H23" s="53">
        <f t="shared" si="3"/>
        <v>0.3595794452545569</v>
      </c>
      <c r="I23" s="53">
        <f t="shared" si="0"/>
        <v>3.611422614052441</v>
      </c>
      <c r="J23" s="53"/>
      <c r="K23" s="53">
        <f>G23-B23</f>
        <v>-552.5231170000006</v>
      </c>
      <c r="L23" s="54">
        <f>G23/B23-1</f>
        <v>-0.08807349931987984</v>
      </c>
    </row>
    <row r="24" spans="1:12" ht="49.5" customHeight="1">
      <c r="A24" s="57" t="s">
        <v>23</v>
      </c>
      <c r="B24" s="39">
        <v>2482.821</v>
      </c>
      <c r="C24" s="53">
        <f t="shared" si="2"/>
        <v>0.1761135873377473</v>
      </c>
      <c r="D24" s="53">
        <f t="shared" si="1"/>
        <v>1.719384156784071</v>
      </c>
      <c r="E24" s="53"/>
      <c r="F24" s="53"/>
      <c r="G24" s="53">
        <v>2905.1290000000004</v>
      </c>
      <c r="H24" s="53">
        <f t="shared" si="3"/>
        <v>0.18259767441860467</v>
      </c>
      <c r="I24" s="53">
        <f t="shared" si="0"/>
        <v>1.8339128650746395</v>
      </c>
      <c r="J24" s="53"/>
      <c r="K24" s="53">
        <f>G24-B24</f>
        <v>422.30800000000045</v>
      </c>
      <c r="L24" s="54">
        <f>G24/B24-1</f>
        <v>0.170092004216172</v>
      </c>
    </row>
    <row r="25" spans="1:12" s="49" customFormat="1" ht="35.25" customHeight="1">
      <c r="A25" s="56" t="s">
        <v>24</v>
      </c>
      <c r="B25" s="59">
        <v>660.647</v>
      </c>
      <c r="C25" s="47">
        <f t="shared" si="2"/>
        <v>0.04686157928176085</v>
      </c>
      <c r="D25" s="47">
        <f t="shared" si="1"/>
        <v>0.4575061935705096</v>
      </c>
      <c r="E25" s="47"/>
      <c r="F25" s="47"/>
      <c r="G25" s="47">
        <v>561.793</v>
      </c>
      <c r="H25" s="47">
        <f t="shared" si="3"/>
        <v>0.035310685103708356</v>
      </c>
      <c r="I25" s="47">
        <f t="shared" si="0"/>
        <v>0.3546415357833944</v>
      </c>
      <c r="J25" s="47"/>
      <c r="K25" s="47">
        <f>G25-B25</f>
        <v>-98.85400000000004</v>
      </c>
      <c r="L25" s="48">
        <f>G25/B25-1</f>
        <v>-0.1496321030747132</v>
      </c>
    </row>
    <row r="26" spans="1:12" s="49" customFormat="1" ht="17.25" customHeight="1">
      <c r="A26" s="60" t="s">
        <v>25</v>
      </c>
      <c r="B26" s="59">
        <v>533.731</v>
      </c>
      <c r="C26" s="47">
        <f t="shared" si="2"/>
        <v>0.03785906478290751</v>
      </c>
      <c r="D26" s="47">
        <f t="shared" si="1"/>
        <v>0.3696152986399418</v>
      </c>
      <c r="E26" s="47"/>
      <c r="F26" s="47"/>
      <c r="G26" s="47">
        <v>589.06</v>
      </c>
      <c r="H26" s="47">
        <f t="shared" si="3"/>
        <v>0.037024512884977996</v>
      </c>
      <c r="I26" s="47">
        <f t="shared" si="0"/>
        <v>0.37185430054943064</v>
      </c>
      <c r="J26" s="47"/>
      <c r="K26" s="47">
        <f>G26-B26</f>
        <v>55.32899999999995</v>
      </c>
      <c r="L26" s="48">
        <f>G26/B26-1</f>
        <v>0.10366458009746471</v>
      </c>
    </row>
    <row r="27" spans="1:12" s="49" customFormat="1" ht="18" customHeight="1">
      <c r="A27" s="61" t="s">
        <v>26</v>
      </c>
      <c r="B27" s="59">
        <v>45040.426314</v>
      </c>
      <c r="C27" s="47">
        <f>B27/$B$10*100</f>
        <v>3.1948461259913663</v>
      </c>
      <c r="D27" s="47">
        <f t="shared" si="1"/>
        <v>31.191050590877055</v>
      </c>
      <c r="E27" s="47"/>
      <c r="F27" s="47"/>
      <c r="G27" s="47">
        <v>50569.30233600001</v>
      </c>
      <c r="H27" s="47">
        <f t="shared" si="3"/>
        <v>3.178460234820868</v>
      </c>
      <c r="I27" s="47">
        <f>G27/G$12*100</f>
        <v>31.922745644630385</v>
      </c>
      <c r="J27" s="47"/>
      <c r="K27" s="47">
        <f>G27-B27</f>
        <v>5528.876022000011</v>
      </c>
      <c r="L27" s="48">
        <f>G27/B27-1</f>
        <v>0.12275363433408404</v>
      </c>
    </row>
    <row r="28" spans="1:12" s="49" customFormat="1" ht="18.75" customHeight="1">
      <c r="A28" s="63" t="s">
        <v>27</v>
      </c>
      <c r="B28" s="59">
        <v>13596.455434309999</v>
      </c>
      <c r="C28" s="47">
        <f t="shared" si="2"/>
        <v>0.9644354311543776</v>
      </c>
      <c r="D28" s="47">
        <f t="shared" si="1"/>
        <v>9.415713038585261</v>
      </c>
      <c r="E28" s="47"/>
      <c r="F28" s="47"/>
      <c r="G28" s="47">
        <v>12753.326077389998</v>
      </c>
      <c r="H28" s="47">
        <f t="shared" si="3"/>
        <v>0.8015918339025769</v>
      </c>
      <c r="I28" s="47">
        <f>G28/G$12*100</f>
        <v>8.050757390056482</v>
      </c>
      <c r="J28" s="47"/>
      <c r="K28" s="47">
        <f>G28-B28</f>
        <v>-843.1293569200006</v>
      </c>
      <c r="L28" s="48">
        <f>G28/B28-1</f>
        <v>-0.06201096756382585</v>
      </c>
    </row>
    <row r="29" spans="1:12" s="49" customFormat="1" ht="16.5" customHeight="1">
      <c r="A29" s="64" t="s">
        <v>28</v>
      </c>
      <c r="B29" s="59"/>
      <c r="C29" s="47"/>
      <c r="D29" s="47"/>
      <c r="E29" s="47"/>
      <c r="F29" s="47"/>
      <c r="G29" s="47">
        <v>0</v>
      </c>
      <c r="H29" s="47">
        <f>G29/$G$10*100</f>
        <v>0</v>
      </c>
      <c r="I29" s="47">
        <f t="shared" si="0"/>
        <v>0</v>
      </c>
      <c r="J29" s="47"/>
      <c r="K29" s="47">
        <f>G29-B29</f>
        <v>0</v>
      </c>
      <c r="L29" s="48"/>
    </row>
    <row r="30" spans="1:12" s="49" customFormat="1" ht="19.5" customHeight="1">
      <c r="A30" s="65" t="s">
        <v>29</v>
      </c>
      <c r="B30" s="59">
        <v>455.464</v>
      </c>
      <c r="C30" s="47">
        <f>B30/$B$10*100</f>
        <v>0.03230736285185269</v>
      </c>
      <c r="D30" s="47">
        <f t="shared" si="1"/>
        <v>0.3154144360731201</v>
      </c>
      <c r="E30" s="47"/>
      <c r="F30" s="47"/>
      <c r="G30" s="47">
        <v>512.699</v>
      </c>
      <c r="H30" s="47">
        <f>G30/$G$10*100</f>
        <v>0.03222495285983658</v>
      </c>
      <c r="I30" s="47">
        <f t="shared" si="0"/>
        <v>0.32365010022305457</v>
      </c>
      <c r="J30" s="47"/>
      <c r="K30" s="47">
        <f>G30-B30</f>
        <v>57.23499999999996</v>
      </c>
      <c r="L30" s="48">
        <f>G30/B30-1</f>
        <v>0.12566306008817363</v>
      </c>
    </row>
    <row r="31" spans="1:12" s="49" customFormat="1" ht="18" customHeight="1">
      <c r="A31" s="65" t="s">
        <v>30</v>
      </c>
      <c r="B31" s="59">
        <v>0</v>
      </c>
      <c r="C31" s="47">
        <f>B31/$B$10*100</f>
        <v>0</v>
      </c>
      <c r="D31" s="47">
        <f t="shared" si="1"/>
        <v>0</v>
      </c>
      <c r="E31" s="47"/>
      <c r="F31" s="47"/>
      <c r="G31" s="47">
        <v>0</v>
      </c>
      <c r="H31" s="47">
        <f>G31/$G$10*100</f>
        <v>0</v>
      </c>
      <c r="I31" s="47">
        <f t="shared" si="0"/>
        <v>0</v>
      </c>
      <c r="J31" s="47"/>
      <c r="K31" s="47">
        <f>G31-B31</f>
        <v>0</v>
      </c>
      <c r="L31" s="97"/>
    </row>
    <row r="32" spans="1:12" s="49" customFormat="1" ht="34.5" customHeight="1">
      <c r="A32" s="66" t="s">
        <v>31</v>
      </c>
      <c r="B32" s="59">
        <v>3.812129</v>
      </c>
      <c r="C32" s="47">
        <f>B32/$B$10*100</f>
        <v>0.00027040520181851983</v>
      </c>
      <c r="D32" s="47">
        <f t="shared" si="1"/>
        <v>0.0026399463377412644</v>
      </c>
      <c r="E32" s="47"/>
      <c r="F32" s="47"/>
      <c r="G32" s="47">
        <v>554.7827800000001</v>
      </c>
      <c r="H32" s="47">
        <f>G32/$G$10*100</f>
        <v>0.03487006788183533</v>
      </c>
      <c r="I32" s="47">
        <f t="shared" si="0"/>
        <v>0.3502162133123429</v>
      </c>
      <c r="J32" s="47"/>
      <c r="K32" s="47">
        <f>G32-B32</f>
        <v>550.9706510000001</v>
      </c>
      <c r="L32" s="97"/>
    </row>
    <row r="33" spans="1:12" s="49" customFormat="1" ht="16.5" customHeight="1">
      <c r="A33" s="67" t="s">
        <v>32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97"/>
    </row>
    <row r="34" spans="1:12" ht="18" customHeight="1">
      <c r="A34" s="65" t="s">
        <v>33</v>
      </c>
      <c r="B34" s="67">
        <v>151.368</v>
      </c>
      <c r="C34" s="67">
        <f>B34/$B$10*100</f>
        <v>0.010736964722040023</v>
      </c>
      <c r="D34" s="67">
        <f t="shared" si="1"/>
        <v>0.1048242064345723</v>
      </c>
      <c r="E34" s="67"/>
      <c r="F34" s="67"/>
      <c r="G34" s="67">
        <v>138.204408</v>
      </c>
      <c r="H34" s="67">
        <f>G34/$G$10*100</f>
        <v>0.008686637837837838</v>
      </c>
      <c r="I34" s="67">
        <f>G34/G$12*100</f>
        <v>0.08724391992273815</v>
      </c>
      <c r="J34" s="67"/>
      <c r="K34" s="67">
        <f>G34-B34</f>
        <v>-13.163591999999994</v>
      </c>
      <c r="L34" s="97">
        <f>G34/B34-1</f>
        <v>-0.08696416679879493</v>
      </c>
    </row>
    <row r="35" spans="1:12" ht="18.75" customHeight="1">
      <c r="A35" s="68" t="s">
        <v>34</v>
      </c>
      <c r="B35" s="59">
        <v>394.229</v>
      </c>
      <c r="C35" s="59">
        <f>B35/$B$10*100</f>
        <v>0.02796378934388455</v>
      </c>
      <c r="D35" s="59">
        <f>B35/B$12*100</f>
        <v>0.27300844351841214</v>
      </c>
      <c r="E35" s="46"/>
      <c r="F35" s="47"/>
      <c r="G35" s="59">
        <v>28.984</v>
      </c>
      <c r="H35" s="59">
        <f>G35/$G$10*100</f>
        <v>0.001821747328724073</v>
      </c>
      <c r="I35" s="59">
        <f>G35/G$12*100</f>
        <v>0.018296650675864425</v>
      </c>
      <c r="J35" s="59"/>
      <c r="K35" s="59">
        <f>G35-B35</f>
        <v>-365.245</v>
      </c>
      <c r="L35" s="48">
        <f>G35/B35-1</f>
        <v>-0.9264792798094509</v>
      </c>
    </row>
    <row r="36" spans="1:12" ht="48" customHeight="1">
      <c r="A36" s="70" t="s">
        <v>35</v>
      </c>
      <c r="B36" s="59">
        <v>9838.694829</v>
      </c>
      <c r="C36" s="59">
        <f>B36/$B$10*100</f>
        <v>0.6978867349102228</v>
      </c>
      <c r="D36" s="59">
        <f>B36/B$12*100</f>
        <v>6.813417484553241</v>
      </c>
      <c r="E36" s="59"/>
      <c r="F36" s="59"/>
      <c r="G36" s="59">
        <v>12018.797753</v>
      </c>
      <c r="H36" s="59">
        <f>G36/$G$10*100</f>
        <v>0.7554241202388435</v>
      </c>
      <c r="I36" s="59">
        <f>G36/G$12*100</f>
        <v>7.58707369688467</v>
      </c>
      <c r="J36" s="59"/>
      <c r="K36" s="59">
        <f>G36-B36</f>
        <v>2180.1029240000007</v>
      </c>
      <c r="L36" s="48">
        <f>G36/B36-1</f>
        <v>0.2215845660314668</v>
      </c>
    </row>
    <row r="37" spans="1:12" ht="31.5" customHeight="1">
      <c r="A37" s="70" t="s">
        <v>36</v>
      </c>
      <c r="B37" s="59">
        <v>0</v>
      </c>
      <c r="C37" s="59"/>
      <c r="D37" s="59"/>
      <c r="E37" s="59"/>
      <c r="F37" s="59"/>
      <c r="G37" s="59">
        <v>477.2279999999999</v>
      </c>
      <c r="H37" s="59">
        <f>G37/$G$10*100</f>
        <v>0.029995474544311746</v>
      </c>
      <c r="I37" s="59">
        <f>G37/G$12*100</f>
        <v>0.30125841873935366</v>
      </c>
      <c r="J37" s="59"/>
      <c r="K37" s="59">
        <f>G37-B37</f>
        <v>477.2279999999999</v>
      </c>
      <c r="L37" s="48"/>
    </row>
    <row r="38" spans="1:12" ht="8.25" customHeight="1">
      <c r="A38" s="71"/>
      <c r="B38" s="46"/>
      <c r="C38" s="46"/>
      <c r="D38" s="46"/>
      <c r="E38" s="46"/>
      <c r="F38" s="47"/>
      <c r="G38" s="62"/>
      <c r="H38" s="47"/>
      <c r="I38" s="47"/>
      <c r="J38" s="47"/>
      <c r="K38" s="47"/>
      <c r="L38" s="69"/>
    </row>
    <row r="39" spans="1:12" s="49" customFormat="1" ht="33" customHeight="1">
      <c r="A39" s="41" t="s">
        <v>37</v>
      </c>
      <c r="B39" s="72">
        <f>B40+B54+B55+B56</f>
        <v>160734.84658006002</v>
      </c>
      <c r="C39" s="43">
        <f aca="true" t="shared" si="4" ref="C39:C55">B39/$B$10*100</f>
        <v>11.40138191250872</v>
      </c>
      <c r="D39" s="43">
        <f>B39/B$39*100</f>
        <v>100</v>
      </c>
      <c r="E39" s="43"/>
      <c r="F39" s="43"/>
      <c r="G39" s="72">
        <f>G40+G54+G55+G56</f>
        <v>185765.74154554002</v>
      </c>
      <c r="H39" s="43">
        <f aca="true" t="shared" si="5" ref="H39:H50">G39/$G$10*100</f>
        <v>11.67603655220239</v>
      </c>
      <c r="I39" s="43">
        <f aca="true" t="shared" si="6" ref="I39:I50">G39/G$39*100</f>
        <v>100</v>
      </c>
      <c r="J39" s="43"/>
      <c r="K39" s="43">
        <f>G39-B39</f>
        <v>25030.894965479994</v>
      </c>
      <c r="L39" s="44">
        <f>G39/B39-1</f>
        <v>0.15572786796428995</v>
      </c>
    </row>
    <row r="40" spans="1:12" s="49" customFormat="1" ht="19.5" customHeight="1">
      <c r="A40" s="73" t="s">
        <v>38</v>
      </c>
      <c r="B40" s="62">
        <f>B41+B42+B43+B44++B45+B46+B47+B48+B49+B50+B51+B52+B53</f>
        <v>156148.56321006003</v>
      </c>
      <c r="C40" s="47">
        <f t="shared" si="4"/>
        <v>11.07606372934604</v>
      </c>
      <c r="D40" s="47">
        <f aca="true" t="shared" si="7" ref="D40:D56">B40/B$39*100</f>
        <v>97.14667760751206</v>
      </c>
      <c r="E40" s="47"/>
      <c r="F40" s="47"/>
      <c r="G40" s="62">
        <f>G41+G42+G43+G44++G45+G46+G47+G48+G49+G50+G51+G52+G53</f>
        <v>179111.46395754002</v>
      </c>
      <c r="H40" s="47">
        <f t="shared" si="5"/>
        <v>11.257791574955375</v>
      </c>
      <c r="I40" s="47">
        <f t="shared" si="6"/>
        <v>96.41791993903853</v>
      </c>
      <c r="J40" s="47"/>
      <c r="K40" s="47">
        <f>G40-B40</f>
        <v>22962.900747479987</v>
      </c>
      <c r="L40" s="48">
        <f>G40/B40-1</f>
        <v>0.14705803419138075</v>
      </c>
    </row>
    <row r="41" spans="1:12" ht="19.5" customHeight="1">
      <c r="A41" s="74" t="s">
        <v>39</v>
      </c>
      <c r="B41" s="67">
        <v>38438.56321000001</v>
      </c>
      <c r="C41" s="67">
        <f t="shared" si="4"/>
        <v>2.726557113469661</v>
      </c>
      <c r="D41" s="67">
        <f t="shared" si="7"/>
        <v>23.91426876489675</v>
      </c>
      <c r="E41" s="67"/>
      <c r="F41" s="67"/>
      <c r="G41" s="75">
        <v>41717.75014999999</v>
      </c>
      <c r="H41" s="67">
        <f t="shared" si="5"/>
        <v>2.6221087460716523</v>
      </c>
      <c r="I41" s="67">
        <f t="shared" si="6"/>
        <v>22.457181718714796</v>
      </c>
      <c r="J41" s="67"/>
      <c r="K41" s="67">
        <f>G41-B41</f>
        <v>3279.186939999985</v>
      </c>
      <c r="L41" s="76">
        <f>G41/B41-1</f>
        <v>0.08530982081939231</v>
      </c>
    </row>
    <row r="42" spans="1:12" ht="19.5" customHeight="1">
      <c r="A42" s="74" t="s">
        <v>40</v>
      </c>
      <c r="B42" s="67">
        <v>20213.841650000002</v>
      </c>
      <c r="C42" s="67">
        <f t="shared" si="4"/>
        <v>1.4338255423402129</v>
      </c>
      <c r="D42" s="67">
        <f t="shared" si="7"/>
        <v>12.575892583399295</v>
      </c>
      <c r="E42" s="67"/>
      <c r="F42" s="67"/>
      <c r="G42" s="75">
        <v>23744.455683000004</v>
      </c>
      <c r="H42" s="67">
        <f t="shared" si="5"/>
        <v>1.4924233615964804</v>
      </c>
      <c r="I42" s="67">
        <f t="shared" si="6"/>
        <v>12.781934648148841</v>
      </c>
      <c r="J42" s="67"/>
      <c r="K42" s="67">
        <f>G42-B42</f>
        <v>3530.6140330000017</v>
      </c>
      <c r="L42" s="76">
        <f>G42/B42-1</f>
        <v>0.17466318842959772</v>
      </c>
    </row>
    <row r="43" spans="1:12" ht="19.5" customHeight="1">
      <c r="A43" s="74" t="s">
        <v>41</v>
      </c>
      <c r="B43" s="67">
        <v>9441.773088060001</v>
      </c>
      <c r="C43" s="67">
        <f t="shared" si="4"/>
        <v>0.6697319417578823</v>
      </c>
      <c r="D43" s="67">
        <f t="shared" si="7"/>
        <v>5.874129530062525</v>
      </c>
      <c r="E43" s="67"/>
      <c r="F43" s="67"/>
      <c r="G43" s="75">
        <v>12669.90751954</v>
      </c>
      <c r="H43" s="67">
        <f t="shared" si="5"/>
        <v>0.7963486813035827</v>
      </c>
      <c r="I43" s="67">
        <f t="shared" si="6"/>
        <v>6.82036817667697</v>
      </c>
      <c r="J43" s="67"/>
      <c r="K43" s="67">
        <f>G43-B43</f>
        <v>3228.134431479999</v>
      </c>
      <c r="L43" s="76">
        <f>G43/B43-1</f>
        <v>0.34189917522613156</v>
      </c>
    </row>
    <row r="44" spans="1:12" ht="19.5" customHeight="1">
      <c r="A44" s="74" t="s">
        <v>42</v>
      </c>
      <c r="B44" s="67">
        <v>3752.39</v>
      </c>
      <c r="C44" s="67">
        <f t="shared" si="4"/>
        <v>0.2661677438648576</v>
      </c>
      <c r="D44" s="67">
        <f t="shared" si="7"/>
        <v>2.334521779090996</v>
      </c>
      <c r="E44" s="67"/>
      <c r="F44" s="67"/>
      <c r="G44" s="75">
        <v>6782.6410000000005</v>
      </c>
      <c r="H44" s="67">
        <f t="shared" si="5"/>
        <v>0.426313073538655</v>
      </c>
      <c r="I44" s="67">
        <f t="shared" si="6"/>
        <v>3.651179675848495</v>
      </c>
      <c r="J44" s="67"/>
      <c r="K44" s="67">
        <f>G44-B44</f>
        <v>3030.2510000000007</v>
      </c>
      <c r="L44" s="76">
        <f>G44/B44-1</f>
        <v>0.8075522533638564</v>
      </c>
    </row>
    <row r="45" spans="1:12" ht="31.5" customHeight="1">
      <c r="A45" s="77" t="s">
        <v>43</v>
      </c>
      <c r="B45" s="78">
        <v>588.2096600000041</v>
      </c>
      <c r="C45" s="78">
        <f t="shared" si="4"/>
        <v>0.041723391790756306</v>
      </c>
      <c r="D45" s="78">
        <f>B45/B$39*100</f>
        <v>0.3659503041905877</v>
      </c>
      <c r="E45" s="78"/>
      <c r="F45" s="78"/>
      <c r="G45" s="79">
        <v>813.4929929999998</v>
      </c>
      <c r="H45" s="78">
        <f t="shared" si="5"/>
        <v>0.05113092350722814</v>
      </c>
      <c r="I45" s="78">
        <f t="shared" si="6"/>
        <v>0.43791335594597464</v>
      </c>
      <c r="J45" s="78"/>
      <c r="K45" s="78">
        <f>G45-B45</f>
        <v>225.28333299999576</v>
      </c>
      <c r="L45" s="80">
        <f>G45/B45-1</f>
        <v>0.38299835640236535</v>
      </c>
    </row>
    <row r="46" spans="1:12" ht="18" customHeight="1">
      <c r="A46" s="74" t="s">
        <v>44</v>
      </c>
      <c r="B46" s="78">
        <v>9302.653392</v>
      </c>
      <c r="C46" s="81">
        <f t="shared" si="4"/>
        <v>0.6598637842296257</v>
      </c>
      <c r="D46" s="81">
        <f t="shared" si="7"/>
        <v>5.787577236630181</v>
      </c>
      <c r="E46" s="81"/>
      <c r="F46" s="81"/>
      <c r="G46" s="82">
        <v>8560.400119000002</v>
      </c>
      <c r="H46" s="81">
        <f t="shared" si="5"/>
        <v>0.5380515473915777</v>
      </c>
      <c r="I46" s="81">
        <f t="shared" si="6"/>
        <v>4.608169433060638</v>
      </c>
      <c r="J46" s="81"/>
      <c r="K46" s="81">
        <f>G46-B46</f>
        <v>-742.2532729999984</v>
      </c>
      <c r="L46" s="83">
        <f>G46/B46-1</f>
        <v>-0.07978941509723603</v>
      </c>
    </row>
    <row r="47" spans="1:12" ht="33" customHeight="1">
      <c r="A47" s="77" t="s">
        <v>45</v>
      </c>
      <c r="B47" s="78">
        <v>21.730846000000014</v>
      </c>
      <c r="C47" s="78">
        <f t="shared" si="4"/>
        <v>0.0015414309952043017</v>
      </c>
      <c r="D47" s="78">
        <f t="shared" si="7"/>
        <v>0.013519685657693492</v>
      </c>
      <c r="E47" s="78"/>
      <c r="F47" s="78"/>
      <c r="G47" s="79">
        <v>1238.0867329999999</v>
      </c>
      <c r="H47" s="78">
        <f t="shared" si="5"/>
        <v>0.07781814789440603</v>
      </c>
      <c r="I47" s="78">
        <f t="shared" si="6"/>
        <v>0.6664774261924317</v>
      </c>
      <c r="J47" s="78"/>
      <c r="K47" s="78">
        <f>G47-B47</f>
        <v>1216.355887</v>
      </c>
      <c r="L47" s="98"/>
    </row>
    <row r="48" spans="1:12" ht="21" customHeight="1">
      <c r="A48" s="77" t="s">
        <v>46</v>
      </c>
      <c r="B48" s="82">
        <v>60404.51277600001</v>
      </c>
      <c r="C48" s="81">
        <f>B48/$B$10*100</f>
        <v>4.284664676337985</v>
      </c>
      <c r="D48" s="81">
        <f t="shared" si="7"/>
        <v>37.58022237319477</v>
      </c>
      <c r="E48" s="81"/>
      <c r="F48" s="81"/>
      <c r="G48" s="82">
        <v>66292.958772</v>
      </c>
      <c r="H48" s="81">
        <f>G48/$G$10*100</f>
        <v>4.166747880075424</v>
      </c>
      <c r="I48" s="81">
        <f t="shared" si="6"/>
        <v>35.6863209655632</v>
      </c>
      <c r="J48" s="81"/>
      <c r="K48" s="81">
        <f>G48-B48</f>
        <v>5888.445995999988</v>
      </c>
      <c r="L48" s="83">
        <f>G48/B48-1</f>
        <v>0.09748354428147277</v>
      </c>
    </row>
    <row r="49" spans="1:12" ht="48" customHeight="1">
      <c r="A49" s="77" t="s">
        <v>47</v>
      </c>
      <c r="B49" s="82">
        <v>11260.839003000001</v>
      </c>
      <c r="C49" s="81">
        <f>B49/$B$10*100</f>
        <v>0.798763484460278</v>
      </c>
      <c r="D49" s="81">
        <f>B49/B$39*100</f>
        <v>7.0058479804446865</v>
      </c>
      <c r="E49" s="81"/>
      <c r="F49" s="81"/>
      <c r="G49" s="82">
        <v>13419.080418</v>
      </c>
      <c r="H49" s="81">
        <f t="shared" si="5"/>
        <v>0.8434368584538027</v>
      </c>
      <c r="I49" s="81">
        <f t="shared" si="6"/>
        <v>7.223657228913946</v>
      </c>
      <c r="J49" s="81"/>
      <c r="K49" s="81">
        <f>G49-B49</f>
        <v>2158.2414149999986</v>
      </c>
      <c r="L49" s="83">
        <f>G49/B49-1</f>
        <v>0.19165902420104053</v>
      </c>
    </row>
    <row r="50" spans="1:12" ht="21" customHeight="1">
      <c r="A50" s="77" t="s">
        <v>48</v>
      </c>
      <c r="B50" s="78">
        <v>2595.1479999999997</v>
      </c>
      <c r="C50" s="78">
        <f t="shared" si="4"/>
        <v>0.18408126238354686</v>
      </c>
      <c r="D50" s="78">
        <f t="shared" si="7"/>
        <v>1.6145521989890281</v>
      </c>
      <c r="E50" s="78"/>
      <c r="F50" s="78"/>
      <c r="G50" s="79">
        <v>2886.4049999999997</v>
      </c>
      <c r="H50" s="78">
        <f t="shared" si="5"/>
        <v>0.18142080452545567</v>
      </c>
      <c r="I50" s="78">
        <f t="shared" si="6"/>
        <v>1.5537875692178715</v>
      </c>
      <c r="J50" s="78"/>
      <c r="K50" s="78">
        <f>G50-B50</f>
        <v>291.25700000000006</v>
      </c>
      <c r="L50" s="80">
        <f>G50/B50-1</f>
        <v>0.11223136406863898</v>
      </c>
    </row>
    <row r="51" spans="1:12" ht="48" customHeight="1">
      <c r="A51" s="77" t="s">
        <v>49</v>
      </c>
      <c r="B51" s="78">
        <v>0.000295</v>
      </c>
      <c r="C51" s="78"/>
      <c r="D51" s="78"/>
      <c r="E51" s="78"/>
      <c r="F51" s="78"/>
      <c r="G51" s="79">
        <v>551.7120309999999</v>
      </c>
      <c r="H51" s="78">
        <f>G51/$G$10*100</f>
        <v>0.03467706040226272</v>
      </c>
      <c r="I51" s="78">
        <f>G51/G$39*100</f>
        <v>0.2969934210742238</v>
      </c>
      <c r="J51" s="78"/>
      <c r="K51" s="78">
        <f>G51-B51</f>
        <v>551.7117359999999</v>
      </c>
      <c r="L51" s="80"/>
    </row>
    <row r="52" spans="1:12" ht="35.25" customHeight="1">
      <c r="A52" s="77" t="s">
        <v>50</v>
      </c>
      <c r="B52" s="78">
        <v>0</v>
      </c>
      <c r="C52" s="53"/>
      <c r="D52" s="53"/>
      <c r="E52" s="53"/>
      <c r="F52" s="53"/>
      <c r="G52" s="79">
        <v>300.105</v>
      </c>
      <c r="H52" s="78">
        <f>G52/$G$10*100</f>
        <v>0.01886266499057197</v>
      </c>
      <c r="I52" s="78">
        <f>G52/G$39*100</f>
        <v>0.1615502392977179</v>
      </c>
      <c r="J52" s="78"/>
      <c r="K52" s="78">
        <f>G52-B52</f>
        <v>300.105</v>
      </c>
      <c r="L52" s="80"/>
    </row>
    <row r="53" spans="1:12" ht="38.25" customHeight="1">
      <c r="A53" s="77" t="s">
        <v>51</v>
      </c>
      <c r="B53" s="81">
        <v>128.90129000000002</v>
      </c>
      <c r="C53" s="81">
        <f>B53/$B$10*100</f>
        <v>0.009143336790837236</v>
      </c>
      <c r="D53" s="67">
        <f t="shared" si="7"/>
        <v>0.08019498742346197</v>
      </c>
      <c r="E53" s="67"/>
      <c r="F53" s="67"/>
      <c r="G53" s="75">
        <v>134.46853900000002</v>
      </c>
      <c r="H53" s="67">
        <f>G53/$G$10*100</f>
        <v>0.008451825204274043</v>
      </c>
      <c r="I53" s="67">
        <f>G53/G$39*100</f>
        <v>0.07238608038341417</v>
      </c>
      <c r="J53" s="67"/>
      <c r="K53" s="67">
        <f>G53-B53</f>
        <v>5.567249000000004</v>
      </c>
      <c r="L53" s="83">
        <f>G53/B53-1</f>
        <v>0.04319001772596698</v>
      </c>
    </row>
    <row r="54" spans="1:12" s="49" customFormat="1" ht="24.75" customHeight="1">
      <c r="A54" s="73" t="s">
        <v>52</v>
      </c>
      <c r="B54" s="75">
        <v>5785.157574999998</v>
      </c>
      <c r="C54" s="67">
        <f>B54/$B$10*100</f>
        <v>0.41035775589436074</v>
      </c>
      <c r="D54" s="67">
        <f>B54/B$39*100</f>
        <v>3.5991931420536636</v>
      </c>
      <c r="E54" s="67"/>
      <c r="F54" s="67"/>
      <c r="G54" s="75">
        <v>7496.619900999999</v>
      </c>
      <c r="H54" s="67">
        <f>G54/$G$10*100</f>
        <v>0.47118918296668755</v>
      </c>
      <c r="I54" s="67">
        <f>G54/G$39*100</f>
        <v>4.0355233632581395</v>
      </c>
      <c r="J54" s="67"/>
      <c r="K54" s="67">
        <f>G54-B54</f>
        <v>1711.4623260000008</v>
      </c>
      <c r="L54" s="76">
        <f>G54/B54-1</f>
        <v>0.2958367691479866</v>
      </c>
    </row>
    <row r="55" spans="1:12" ht="19.5" customHeight="1">
      <c r="A55" s="73" t="s">
        <v>32</v>
      </c>
      <c r="B55" s="78">
        <v>0</v>
      </c>
      <c r="C55" s="67">
        <f t="shared" si="4"/>
        <v>0</v>
      </c>
      <c r="D55" s="67">
        <f t="shared" si="7"/>
        <v>0</v>
      </c>
      <c r="E55" s="67"/>
      <c r="F55" s="67"/>
      <c r="G55" s="75">
        <v>0</v>
      </c>
      <c r="H55" s="67">
        <f>G55/$G$10*100</f>
        <v>0</v>
      </c>
      <c r="I55" s="67">
        <f>G55/G$39*100</f>
        <v>0</v>
      </c>
      <c r="J55" s="67"/>
      <c r="K55" s="67">
        <f>G55-B55</f>
        <v>0</v>
      </c>
      <c r="L55" s="76"/>
    </row>
    <row r="56" spans="1:12" s="49" customFormat="1" ht="32.25" customHeight="1">
      <c r="A56" s="85" t="s">
        <v>53</v>
      </c>
      <c r="B56" s="81">
        <v>-1198.8742050000003</v>
      </c>
      <c r="C56" s="67">
        <f>B56/$B$10*100</f>
        <v>-0.08503957273167898</v>
      </c>
      <c r="D56" s="67">
        <f t="shared" si="7"/>
        <v>-0.7458707495657179</v>
      </c>
      <c r="E56" s="67"/>
      <c r="F56" s="67"/>
      <c r="G56" s="75">
        <v>-842.3423130000001</v>
      </c>
      <c r="H56" s="67">
        <f>G56/$G$10*100</f>
        <v>-0.05294420571967317</v>
      </c>
      <c r="I56" s="67">
        <f>G56/G$39*100</f>
        <v>-0.45344330229667346</v>
      </c>
      <c r="J56" s="67"/>
      <c r="K56" s="67">
        <f>G56-B56</f>
        <v>356.5318920000002</v>
      </c>
      <c r="L56" s="76">
        <f>G56/B56-1</f>
        <v>-0.29738890912245464</v>
      </c>
    </row>
    <row r="57" spans="1:12" s="49" customFormat="1" ht="7.5" customHeight="1">
      <c r="A57" s="86"/>
      <c r="B57" s="87"/>
      <c r="C57" s="47"/>
      <c r="D57" s="47"/>
      <c r="E57" s="47"/>
      <c r="F57" s="47"/>
      <c r="G57" s="62"/>
      <c r="H57" s="47"/>
      <c r="I57" s="47"/>
      <c r="J57" s="47"/>
      <c r="K57" s="67"/>
      <c r="L57" s="76"/>
    </row>
    <row r="58" spans="1:12" s="34" customFormat="1" ht="21" customHeight="1" thickBot="1">
      <c r="A58" s="88" t="s">
        <v>54</v>
      </c>
      <c r="B58" s="89">
        <f>B12-B39</f>
        <v>-16333.085623750056</v>
      </c>
      <c r="C58" s="90">
        <f>B58/$B$10*100</f>
        <v>-1.1585524294716414</v>
      </c>
      <c r="D58" s="89">
        <v>0</v>
      </c>
      <c r="E58" s="89"/>
      <c r="F58" s="91"/>
      <c r="G58" s="89">
        <f>G12-G39</f>
        <v>-27354.234907150036</v>
      </c>
      <c r="H58" s="90">
        <f>G58/$G$10*100</f>
        <v>-1.7193108049748607</v>
      </c>
      <c r="I58" s="92">
        <v>0</v>
      </c>
      <c r="J58" s="91"/>
      <c r="K58" s="89">
        <f>G58-B58</f>
        <v>-11021.14928339998</v>
      </c>
      <c r="L58" s="93"/>
    </row>
    <row r="59" spans="1:12" s="34" customFormat="1" ht="12.75" customHeight="1">
      <c r="A59" s="94"/>
      <c r="B59" s="67"/>
      <c r="C59" s="95"/>
      <c r="D59" s="67"/>
      <c r="E59" s="67"/>
      <c r="F59" s="84"/>
      <c r="G59" s="67"/>
      <c r="H59" s="95"/>
      <c r="I59" s="81"/>
      <c r="J59" s="84"/>
      <c r="K59" s="67"/>
      <c r="L59" s="48"/>
    </row>
    <row r="60" spans="7:11" ht="19.5" customHeight="1">
      <c r="G60" s="96"/>
      <c r="H60" s="96"/>
      <c r="I60" s="96"/>
      <c r="J60" s="96"/>
      <c r="K60" s="96"/>
    </row>
    <row r="61" spans="7:11" ht="19.5" customHeight="1">
      <c r="G61" s="96"/>
      <c r="H61" s="96"/>
      <c r="I61" s="96"/>
      <c r="J61" s="96"/>
      <c r="K61" s="96"/>
    </row>
    <row r="62" spans="7:11" ht="19.5" customHeight="1">
      <c r="G62" s="96"/>
      <c r="H62" s="96"/>
      <c r="I62" s="96"/>
      <c r="J62" s="96"/>
      <c r="K62" s="96"/>
    </row>
    <row r="63" spans="7:11" ht="19.5" customHeight="1">
      <c r="G63" s="96"/>
      <c r="H63" s="96"/>
      <c r="I63" s="96"/>
      <c r="J63" s="96"/>
      <c r="K63" s="96"/>
    </row>
    <row r="64" spans="7:11" ht="19.5" customHeight="1">
      <c r="G64" s="96"/>
      <c r="H64" s="96"/>
      <c r="I64" s="96"/>
      <c r="J64" s="96"/>
      <c r="K64" s="96"/>
    </row>
    <row r="65" spans="7:11" ht="19.5" customHeight="1">
      <c r="G65" s="96"/>
      <c r="H65" s="96"/>
      <c r="I65" s="96"/>
      <c r="J65" s="96"/>
      <c r="K65" s="96"/>
    </row>
    <row r="66" spans="7:11" ht="19.5" customHeight="1">
      <c r="G66" s="96"/>
      <c r="H66" s="96"/>
      <c r="I66" s="96"/>
      <c r="J66" s="96"/>
      <c r="K66" s="96"/>
    </row>
    <row r="67" spans="7:11" ht="19.5" customHeight="1">
      <c r="G67" s="96"/>
      <c r="H67" s="96"/>
      <c r="I67" s="96"/>
      <c r="J67" s="96"/>
      <c r="K67" s="96"/>
    </row>
    <row r="68" spans="7:11" ht="19.5" customHeight="1">
      <c r="G68" s="96"/>
      <c r="H68" s="96"/>
      <c r="I68" s="96"/>
      <c r="J68" s="96"/>
      <c r="K68" s="96"/>
    </row>
    <row r="69" spans="7:11" ht="19.5" customHeight="1">
      <c r="G69" s="96"/>
      <c r="H69" s="96"/>
      <c r="I69" s="96"/>
      <c r="J69" s="96"/>
      <c r="K69" s="96"/>
    </row>
    <row r="70" spans="7:11" ht="19.5" customHeight="1">
      <c r="G70" s="96"/>
      <c r="H70" s="96"/>
      <c r="I70" s="96"/>
      <c r="J70" s="96"/>
      <c r="K70" s="96"/>
    </row>
    <row r="71" spans="7:11" ht="19.5" customHeight="1">
      <c r="G71" s="96"/>
      <c r="H71" s="96"/>
      <c r="I71" s="96"/>
      <c r="J71" s="96"/>
      <c r="K71" s="96"/>
    </row>
    <row r="72" spans="7:11" ht="19.5" customHeight="1">
      <c r="G72" s="96"/>
      <c r="H72" s="96"/>
      <c r="I72" s="96"/>
      <c r="J72" s="96"/>
      <c r="K72" s="96"/>
    </row>
    <row r="73" spans="7:11" ht="19.5" customHeight="1">
      <c r="G73" s="96"/>
      <c r="H73" s="96"/>
      <c r="I73" s="96"/>
      <c r="J73" s="96"/>
      <c r="K73" s="96"/>
    </row>
    <row r="74" spans="7:11" ht="19.5" customHeight="1">
      <c r="G74" s="96"/>
      <c r="H74" s="96"/>
      <c r="I74" s="96"/>
      <c r="J74" s="96"/>
      <c r="K74" s="96"/>
    </row>
    <row r="75" spans="7:11" ht="19.5" customHeight="1">
      <c r="G75" s="96"/>
      <c r="H75" s="96"/>
      <c r="I75" s="96"/>
      <c r="J75" s="96"/>
      <c r="K75" s="96"/>
    </row>
    <row r="76" spans="7:11" ht="19.5" customHeight="1">
      <c r="G76" s="96"/>
      <c r="H76" s="96"/>
      <c r="I76" s="96"/>
      <c r="J76" s="96"/>
      <c r="K76" s="96"/>
    </row>
    <row r="77" spans="7:11" ht="19.5" customHeight="1">
      <c r="G77" s="96"/>
      <c r="H77" s="96"/>
      <c r="I77" s="96"/>
      <c r="J77" s="96"/>
      <c r="K77" s="96"/>
    </row>
    <row r="78" spans="7:11" ht="19.5" customHeight="1">
      <c r="G78" s="96"/>
      <c r="H78" s="96"/>
      <c r="I78" s="96"/>
      <c r="J78" s="96"/>
      <c r="K78" s="96"/>
    </row>
    <row r="79" spans="7:11" ht="19.5" customHeight="1">
      <c r="G79" s="96"/>
      <c r="H79" s="96"/>
      <c r="I79" s="96"/>
      <c r="J79" s="96"/>
      <c r="K79" s="96"/>
    </row>
    <row r="80" spans="7:11" ht="19.5" customHeight="1">
      <c r="G80" s="96"/>
      <c r="H80" s="96"/>
      <c r="I80" s="96"/>
      <c r="J80" s="96"/>
      <c r="K80" s="96"/>
    </row>
    <row r="81" spans="7:11" ht="19.5" customHeight="1">
      <c r="G81" s="96"/>
      <c r="H81" s="96"/>
      <c r="I81" s="96"/>
      <c r="J81" s="96"/>
      <c r="K81" s="96"/>
    </row>
    <row r="82" spans="7:11" ht="19.5" customHeight="1">
      <c r="G82" s="96"/>
      <c r="H82" s="96"/>
      <c r="I82" s="96"/>
      <c r="J82" s="96"/>
      <c r="K82" s="96"/>
    </row>
    <row r="83" spans="7:11" ht="19.5" customHeight="1">
      <c r="G83" s="96"/>
      <c r="H83" s="96"/>
      <c r="I83" s="96"/>
      <c r="J83" s="96"/>
      <c r="K83" s="96"/>
    </row>
    <row r="84" spans="7:11" ht="19.5" customHeight="1">
      <c r="G84" s="96"/>
      <c r="H84" s="96"/>
      <c r="I84" s="96"/>
      <c r="J84" s="96"/>
      <c r="K84" s="96"/>
    </row>
    <row r="85" spans="7:11" ht="19.5" customHeight="1">
      <c r="G85" s="96"/>
      <c r="H85" s="96"/>
      <c r="I85" s="96"/>
      <c r="J85" s="96"/>
      <c r="K85" s="96"/>
    </row>
    <row r="86" spans="7:11" ht="19.5" customHeight="1">
      <c r="G86" s="96"/>
      <c r="H86" s="96"/>
      <c r="I86" s="96"/>
      <c r="J86" s="96"/>
      <c r="K86" s="96"/>
    </row>
    <row r="87" spans="7:11" ht="19.5" customHeight="1">
      <c r="G87" s="96"/>
      <c r="H87" s="96"/>
      <c r="I87" s="96"/>
      <c r="J87" s="96"/>
      <c r="K87" s="96"/>
    </row>
    <row r="88" spans="7:11" ht="19.5" customHeight="1">
      <c r="G88" s="96"/>
      <c r="H88" s="96"/>
      <c r="I88" s="96"/>
      <c r="J88" s="96"/>
      <c r="K88" s="96"/>
    </row>
    <row r="89" spans="7:11" ht="19.5" customHeight="1">
      <c r="G89" s="96"/>
      <c r="H89" s="96"/>
      <c r="I89" s="96"/>
      <c r="J89" s="96"/>
      <c r="K89" s="96"/>
    </row>
    <row r="90" spans="7:11" ht="19.5" customHeight="1">
      <c r="G90" s="96"/>
      <c r="H90" s="96"/>
      <c r="I90" s="96"/>
      <c r="J90" s="96"/>
      <c r="K90" s="96"/>
    </row>
    <row r="91" spans="7:11" ht="19.5" customHeight="1">
      <c r="G91" s="96"/>
      <c r="H91" s="96"/>
      <c r="I91" s="96"/>
      <c r="J91" s="96"/>
      <c r="K91" s="96"/>
    </row>
    <row r="92" spans="7:11" ht="19.5" customHeight="1">
      <c r="G92" s="96"/>
      <c r="H92" s="96"/>
      <c r="I92" s="96"/>
      <c r="J92" s="96"/>
      <c r="K92" s="96"/>
    </row>
    <row r="93" spans="7:11" ht="19.5" customHeight="1">
      <c r="G93" s="96"/>
      <c r="H93" s="96"/>
      <c r="I93" s="96"/>
      <c r="J93" s="96"/>
      <c r="K93" s="96"/>
    </row>
    <row r="94" spans="7:11" ht="19.5" customHeight="1">
      <c r="G94" s="96"/>
      <c r="H94" s="96"/>
      <c r="I94" s="96"/>
      <c r="J94" s="96"/>
      <c r="K94" s="96"/>
    </row>
    <row r="95" spans="7:11" ht="19.5" customHeight="1">
      <c r="G95" s="96"/>
      <c r="H95" s="96"/>
      <c r="I95" s="96"/>
      <c r="J95" s="96"/>
      <c r="K95" s="96"/>
    </row>
    <row r="96" spans="7:11" ht="19.5" customHeight="1">
      <c r="G96" s="96"/>
      <c r="H96" s="96"/>
      <c r="I96" s="96"/>
      <c r="J96" s="96"/>
      <c r="K96" s="96"/>
    </row>
    <row r="97" spans="7:11" ht="19.5" customHeight="1">
      <c r="G97" s="96"/>
      <c r="H97" s="96"/>
      <c r="I97" s="96"/>
      <c r="J97" s="96"/>
      <c r="K97" s="96"/>
    </row>
    <row r="98" spans="7:11" ht="19.5" customHeight="1">
      <c r="G98" s="96"/>
      <c r="H98" s="96"/>
      <c r="I98" s="96"/>
      <c r="J98" s="96"/>
      <c r="K98" s="96"/>
    </row>
    <row r="99" spans="7:11" ht="19.5" customHeight="1">
      <c r="G99" s="96"/>
      <c r="H99" s="96"/>
      <c r="I99" s="96"/>
      <c r="J99" s="96"/>
      <c r="K99" s="96"/>
    </row>
    <row r="100" spans="7:11" ht="19.5" customHeight="1">
      <c r="G100" s="96"/>
      <c r="H100" s="96"/>
      <c r="I100" s="96"/>
      <c r="J100" s="96"/>
      <c r="K100" s="96"/>
    </row>
    <row r="101" spans="7:11" ht="19.5" customHeight="1">
      <c r="G101" s="96"/>
      <c r="H101" s="96"/>
      <c r="I101" s="96"/>
      <c r="J101" s="96"/>
      <c r="K101" s="96"/>
    </row>
    <row r="102" spans="7:11" ht="19.5" customHeight="1">
      <c r="G102" s="96"/>
      <c r="H102" s="96"/>
      <c r="I102" s="96"/>
      <c r="J102" s="96"/>
      <c r="K102" s="96"/>
    </row>
    <row r="103" spans="7:11" ht="19.5" customHeight="1">
      <c r="G103" s="96"/>
      <c r="H103" s="96"/>
      <c r="I103" s="96"/>
      <c r="J103" s="96"/>
      <c r="K103" s="96"/>
    </row>
    <row r="104" spans="7:11" ht="19.5" customHeight="1">
      <c r="G104" s="96"/>
      <c r="H104" s="96"/>
      <c r="I104" s="96"/>
      <c r="J104" s="96"/>
      <c r="K104" s="96"/>
    </row>
    <row r="105" spans="7:11" ht="19.5" customHeight="1">
      <c r="G105" s="96"/>
      <c r="H105" s="96"/>
      <c r="I105" s="96"/>
      <c r="J105" s="96"/>
      <c r="K105" s="96"/>
    </row>
    <row r="106" spans="7:11" ht="19.5" customHeight="1">
      <c r="G106" s="96"/>
      <c r="H106" s="96"/>
      <c r="I106" s="96"/>
      <c r="J106" s="96"/>
      <c r="K106" s="96"/>
    </row>
    <row r="107" spans="7:11" ht="19.5" customHeight="1">
      <c r="G107" s="96"/>
      <c r="H107" s="96"/>
      <c r="I107" s="96"/>
      <c r="J107" s="96"/>
      <c r="K107" s="96"/>
    </row>
    <row r="108" spans="7:11" ht="19.5" customHeight="1">
      <c r="G108" s="96"/>
      <c r="H108" s="96"/>
      <c r="I108" s="96"/>
      <c r="J108" s="96"/>
      <c r="K108" s="96"/>
    </row>
    <row r="109" spans="7:11" ht="19.5" customHeight="1">
      <c r="G109" s="96"/>
      <c r="H109" s="96"/>
      <c r="I109" s="96"/>
      <c r="J109" s="96"/>
      <c r="K109" s="96"/>
    </row>
    <row r="110" spans="7:11" ht="19.5" customHeight="1">
      <c r="G110" s="96"/>
      <c r="H110" s="96"/>
      <c r="I110" s="96"/>
      <c r="J110" s="96"/>
      <c r="K110" s="96"/>
    </row>
    <row r="111" spans="7:11" ht="19.5" customHeight="1">
      <c r="G111" s="96"/>
      <c r="H111" s="96"/>
      <c r="I111" s="96"/>
      <c r="J111" s="96"/>
      <c r="K111" s="96"/>
    </row>
    <row r="112" spans="7:11" ht="19.5" customHeight="1">
      <c r="G112" s="96"/>
      <c r="H112" s="96"/>
      <c r="I112" s="96"/>
      <c r="J112" s="96"/>
      <c r="K112" s="96"/>
    </row>
    <row r="113" spans="7:11" ht="19.5" customHeight="1">
      <c r="G113" s="96"/>
      <c r="H113" s="96"/>
      <c r="I113" s="96"/>
      <c r="J113" s="96"/>
      <c r="K113" s="96"/>
    </row>
    <row r="114" spans="7:11" ht="19.5" customHeight="1">
      <c r="G114" s="96"/>
      <c r="H114" s="96"/>
      <c r="I114" s="96"/>
      <c r="J114" s="96"/>
      <c r="K114" s="96"/>
    </row>
    <row r="115" spans="7:11" ht="19.5" customHeight="1">
      <c r="G115" s="96"/>
      <c r="H115" s="96"/>
      <c r="I115" s="96"/>
      <c r="J115" s="96"/>
      <c r="K115" s="96"/>
    </row>
    <row r="116" spans="7:11" ht="19.5" customHeight="1">
      <c r="G116" s="96"/>
      <c r="H116" s="96"/>
      <c r="I116" s="96"/>
      <c r="J116" s="96"/>
      <c r="K116" s="96"/>
    </row>
    <row r="117" spans="7:11" ht="19.5" customHeight="1">
      <c r="G117" s="96"/>
      <c r="H117" s="96"/>
      <c r="I117" s="96"/>
      <c r="J117" s="96"/>
      <c r="K117" s="96"/>
    </row>
    <row r="118" spans="7:11" ht="19.5" customHeight="1">
      <c r="G118" s="96"/>
      <c r="H118" s="96"/>
      <c r="I118" s="96"/>
      <c r="J118" s="96"/>
      <c r="K118" s="96"/>
    </row>
    <row r="119" spans="7:11" ht="19.5" customHeight="1">
      <c r="G119" s="96"/>
      <c r="H119" s="96"/>
      <c r="I119" s="96"/>
      <c r="J119" s="96"/>
      <c r="K119" s="96"/>
    </row>
    <row r="120" spans="7:11" ht="19.5" customHeight="1">
      <c r="G120" s="96"/>
      <c r="H120" s="96"/>
      <c r="I120" s="96"/>
      <c r="J120" s="96"/>
      <c r="K120" s="96"/>
    </row>
    <row r="121" spans="7:11" ht="19.5" customHeight="1">
      <c r="G121" s="96"/>
      <c r="H121" s="96"/>
      <c r="I121" s="96"/>
      <c r="J121" s="96"/>
      <c r="K121" s="96"/>
    </row>
    <row r="122" spans="7:11" ht="19.5" customHeight="1">
      <c r="G122" s="96"/>
      <c r="H122" s="96"/>
      <c r="I122" s="96"/>
      <c r="J122" s="96"/>
      <c r="K122" s="96"/>
    </row>
    <row r="123" spans="7:11" ht="19.5" customHeight="1">
      <c r="G123" s="96"/>
      <c r="H123" s="96"/>
      <c r="I123" s="96"/>
      <c r="J123" s="96"/>
      <c r="K123" s="96"/>
    </row>
    <row r="124" spans="7:11" ht="19.5" customHeight="1">
      <c r="G124" s="96"/>
      <c r="H124" s="96"/>
      <c r="I124" s="96"/>
      <c r="J124" s="96"/>
      <c r="K124" s="96"/>
    </row>
    <row r="125" spans="7:11" ht="19.5" customHeight="1">
      <c r="G125" s="96"/>
      <c r="H125" s="96"/>
      <c r="I125" s="96"/>
      <c r="J125" s="96"/>
      <c r="K125" s="96"/>
    </row>
    <row r="126" spans="7:11" ht="19.5" customHeight="1">
      <c r="G126" s="96"/>
      <c r="H126" s="96"/>
      <c r="I126" s="96"/>
      <c r="J126" s="96"/>
      <c r="K126" s="96"/>
    </row>
    <row r="127" spans="7:11" ht="19.5" customHeight="1">
      <c r="G127" s="96"/>
      <c r="H127" s="96"/>
      <c r="I127" s="96"/>
      <c r="J127" s="96"/>
      <c r="K127" s="96"/>
    </row>
    <row r="128" spans="7:11" ht="19.5" customHeight="1">
      <c r="G128" s="96"/>
      <c r="H128" s="96"/>
      <c r="I128" s="96"/>
      <c r="J128" s="96"/>
      <c r="K128" s="96"/>
    </row>
    <row r="129" spans="7:11" ht="19.5" customHeight="1">
      <c r="G129" s="96"/>
      <c r="H129" s="96"/>
      <c r="I129" s="96"/>
      <c r="J129" s="96"/>
      <c r="K129" s="96"/>
    </row>
    <row r="130" spans="7:11" ht="19.5" customHeight="1">
      <c r="G130" s="96"/>
      <c r="H130" s="96"/>
      <c r="I130" s="96"/>
      <c r="J130" s="96"/>
      <c r="K130" s="96"/>
    </row>
    <row r="131" spans="7:11" ht="19.5" customHeight="1">
      <c r="G131" s="96"/>
      <c r="H131" s="96"/>
      <c r="I131" s="96"/>
      <c r="J131" s="96"/>
      <c r="K131" s="96"/>
    </row>
    <row r="132" spans="7:11" ht="19.5" customHeight="1">
      <c r="G132" s="96"/>
      <c r="H132" s="96"/>
      <c r="I132" s="96"/>
      <c r="J132" s="96"/>
      <c r="K132" s="96"/>
    </row>
    <row r="133" spans="7:11" ht="19.5" customHeight="1">
      <c r="G133" s="96"/>
      <c r="H133" s="96"/>
      <c r="I133" s="96"/>
      <c r="J133" s="96"/>
      <c r="K133" s="96"/>
    </row>
    <row r="134" spans="7:11" ht="19.5" customHeight="1">
      <c r="G134" s="96"/>
      <c r="H134" s="96"/>
      <c r="I134" s="96"/>
      <c r="J134" s="96"/>
      <c r="K134" s="96"/>
    </row>
    <row r="135" spans="7:11" ht="19.5" customHeight="1">
      <c r="G135" s="96"/>
      <c r="H135" s="96"/>
      <c r="I135" s="96"/>
      <c r="J135" s="96"/>
      <c r="K135" s="96"/>
    </row>
    <row r="136" spans="7:11" ht="19.5" customHeight="1">
      <c r="G136" s="96"/>
      <c r="H136" s="96"/>
      <c r="I136" s="96"/>
      <c r="J136" s="96"/>
      <c r="K136" s="96"/>
    </row>
    <row r="137" spans="7:11" ht="19.5" customHeight="1">
      <c r="G137" s="96"/>
      <c r="H137" s="96"/>
      <c r="I137" s="96"/>
      <c r="J137" s="96"/>
      <c r="K137" s="96"/>
    </row>
    <row r="138" spans="7:11" ht="19.5" customHeight="1">
      <c r="G138" s="96"/>
      <c r="H138" s="96"/>
      <c r="I138" s="96"/>
      <c r="J138" s="96"/>
      <c r="K138" s="96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2023-05-24T13:56:19Z</dcterms:created>
  <dcterms:modified xsi:type="dcterms:W3CDTF">2023-05-24T13:59:36Z</dcterms:modified>
  <cp:category/>
  <cp:version/>
  <cp:contentType/>
  <cp:contentStatus/>
</cp:coreProperties>
</file>