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888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'[3]BoP'!#REF!</definedName>
    <definedName name="_______CPI98">'[4]REER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'[5]Annual Tables'!#REF!</definedName>
    <definedName name="_______PAG2">'[5]Index'!#REF!</definedName>
    <definedName name="_______PAG3">'[5]Index'!#REF!</definedName>
    <definedName name="_______PAG4">'[5]Index'!#REF!</definedName>
    <definedName name="_______PAG5">'[5]Index'!#REF!</definedName>
    <definedName name="_______PAG6">'[5]Index'!#REF!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'[4]REER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'[3]RES'!#REF!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'[6]INT_RATES_old'!$A$1:$I$34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'[7]EU2DBase'!$C$1:$F$196</definedName>
    <definedName name="_______UKR2">'[7]EU2DBase'!$G$1:$U$196</definedName>
    <definedName name="_______UKR3">'[7]EU2DBase'!#REF!</definedName>
    <definedName name="_______WEO1">#REF!</definedName>
    <definedName name="_______WEO2">#REF!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'[3]BoP'!#REF!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'[5]Index'!#REF!</definedName>
    <definedName name="______PAG3">'[5]Index'!#REF!</definedName>
    <definedName name="______PAG4">'[5]Index'!#REF!</definedName>
    <definedName name="______PAG5">'[5]Index'!#REF!</definedName>
    <definedName name="______PAG6">'[5]Index'!#REF!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'[3]RES'!#REF!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'[6]INT_RATES_old'!$A$1:$I$34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'[7]EU2DBase'!$C$1:$F$196</definedName>
    <definedName name="______UKR2">'[7]EU2DBase'!$G$1:$U$196</definedName>
    <definedName name="______UKR3">'[7]EU2DBase'!#REF!</definedName>
    <definedName name="______WEO1">#REF!</definedName>
    <definedName name="______WEO2">#REF!</definedName>
    <definedName name="_____a47">[0]!___BOP2 '[9]LINK'!$A$1:$A$42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a47">[0]!___BOP2 '[9]LINK'!$A$1:$A$42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'[9]LINK'!$A$1:$A$42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'[9]LINK'!$A$1:$A$42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'[9]LINK'!$A$1:$A$42</definedName>
    <definedName name="a_11">___BOP2 '[9]LINK'!$A$1:$A$42</definedName>
    <definedName name="a_14">#REF!</definedName>
    <definedName name="a_15">___BOP2 '[9]LINK'!$A$1:$A$42</definedName>
    <definedName name="a_17">___BOP2 '[9]LINK'!$A$1:$A$42</definedName>
    <definedName name="a_2">#REF!</definedName>
    <definedName name="a_20">___BOP2 '[9]LINK'!$A$1:$A$42</definedName>
    <definedName name="a_22">___BOP2 '[9]LINK'!$A$1:$A$42</definedName>
    <definedName name="a_24">___BOP2 '[9]LINK'!$A$1:$A$42</definedName>
    <definedName name="a_25">#REF!</definedName>
    <definedName name="a_28">___BOP2 '[9]LINK'!$A$1:$A$42</definedName>
    <definedName name="a_37">___BOP2 '[9]LINK'!$A$1:$A$42</definedName>
    <definedName name="a_38">___BOP2 '[9]LINK'!$A$1:$A$42</definedName>
    <definedName name="a_46">___BOP2 '[9]LINK'!$A$1:$A$42</definedName>
    <definedName name="a_47">___BOP2 '[9]LINK'!$A$1:$A$42</definedName>
    <definedName name="a_49">___BOP2 '[9]LINK'!$A$1:$A$42</definedName>
    <definedName name="a_54">___BOP2 '[9]LINK'!$A$1:$A$42</definedName>
    <definedName name="a_55">___BOP2 '[9]LINK'!$A$1:$A$42</definedName>
    <definedName name="a_56">___BOP2 '[9]LINK'!$A$1:$A$42</definedName>
    <definedName name="a_57">___BOP2 '[9]LINK'!$A$1:$A$42</definedName>
    <definedName name="a_61">___BOP2 '[9]LINK'!$A$1:$A$42</definedName>
    <definedName name="a_64">___BOP2 '[9]LINK'!$A$1:$A$42</definedName>
    <definedName name="a_65">___BOP2 '[9]LINK'!$A$1:$A$42</definedName>
    <definedName name="a_66">___BOP2 '[9]LINK'!$A$1:$A$42</definedName>
    <definedName name="a47">[0]!___BOP2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'[9]LINK'!$A$1:$A$42</definedName>
    <definedName name="CHART2_11">#REF!</definedName>
    <definedName name="chart2_15">___BOP2 '[9]LINK'!$A$1:$A$42</definedName>
    <definedName name="chart2_17">___BOP2 '[9]LINK'!$A$1:$A$42</definedName>
    <definedName name="chart2_20">___BOP2 '[9]LINK'!$A$1:$A$42</definedName>
    <definedName name="chart2_22">___BOP2 '[9]LINK'!$A$1:$A$42</definedName>
    <definedName name="chart2_24">___BOP2 '[9]LINK'!$A$1:$A$42</definedName>
    <definedName name="chart2_28">___BOP2 '[9]LINK'!$A$1:$A$42</definedName>
    <definedName name="chart2_37">___BOP2 '[9]LINK'!$A$1:$A$42</definedName>
    <definedName name="chart2_38">___BOP2 '[9]LINK'!$A$1:$A$42</definedName>
    <definedName name="chart2_46">___BOP2 '[9]LINK'!$A$1:$A$42</definedName>
    <definedName name="chart2_47">___BOP2 '[9]LINK'!$A$1:$A$42</definedName>
    <definedName name="chart2_49">___BOP2 '[9]LINK'!$A$1:$A$42</definedName>
    <definedName name="chart2_54">___BOP2 '[9]LINK'!$A$1:$A$42</definedName>
    <definedName name="chart2_55">___BOP2 '[9]LINK'!$A$1:$A$42</definedName>
    <definedName name="chart2_56">___BOP2 '[9]LINK'!$A$1:$A$42</definedName>
    <definedName name="chart2_57">___BOP2 '[9]LINK'!$A$1:$A$42</definedName>
    <definedName name="chart2_61">___BOP2 '[9]LINK'!$A$1:$A$42</definedName>
    <definedName name="chart2_64">___BOP2 '[9]LINK'!$A$1:$A$42</definedName>
    <definedName name="chart2_65">___BOP2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'[9]LINK'!$A$1:$A$42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'[3]OUTPUT'!#REF!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'[7]EU2DBase'!$C$12:$U$156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'[9]LINK'!$A$1:$A$42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'[9]LINK'!$A$1:$A$42</definedName>
    <definedName name="xxWRS_1_15">___BOP2 '[9]LINK'!$A$1:$A$42</definedName>
    <definedName name="xxWRS_1_17">___BOP2 '[9]LINK'!$A$1:$A$42</definedName>
    <definedName name="xxWRS_1_2">#REF!</definedName>
    <definedName name="xxWRS_1_20">___BOP2 '[9]LINK'!$A$1:$A$42</definedName>
    <definedName name="xxWRS_1_22">___BOP2 '[9]LINK'!$A$1:$A$42</definedName>
    <definedName name="xxWRS_1_24">___BOP2 '[9]LINK'!$A$1:$A$42</definedName>
    <definedName name="xxWRS_1_28">___BOP2 '[9]LINK'!$A$1:$A$42</definedName>
    <definedName name="xxWRS_1_37">___BOP2 '[9]LINK'!$A$1:$A$42</definedName>
    <definedName name="xxWRS_1_38">___BOP2 '[9]LINK'!$A$1:$A$42</definedName>
    <definedName name="xxWRS_1_46">___BOP2 '[9]LINK'!$A$1:$A$42</definedName>
    <definedName name="xxWRS_1_47">___BOP2 '[9]LINK'!$A$1:$A$42</definedName>
    <definedName name="xxWRS_1_49">___BOP2 '[9]LINK'!$A$1:$A$42</definedName>
    <definedName name="xxWRS_1_54">___BOP2 '[9]LINK'!$A$1:$A$42</definedName>
    <definedName name="xxWRS_1_55">___BOP2 '[9]LINK'!$A$1:$A$42</definedName>
    <definedName name="xxWRS_1_56">___BOP2 '[9]LINK'!$A$1:$A$42</definedName>
    <definedName name="xxWRS_1_57">___BOP2 '[9]LINK'!$A$1:$A$42</definedName>
    <definedName name="xxWRS_1_61">___BOP2 '[9]LINK'!$A$1:$A$42</definedName>
    <definedName name="xxWRS_1_63">___BOP2 '[9]LINK'!$A$1:$A$42</definedName>
    <definedName name="xxWRS_1_64">___BOP2 '[9]LINK'!$A$1:$A$42</definedName>
    <definedName name="xxWRS_1_65">___BOP2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<sst xmlns="http://schemas.openxmlformats.org/spreadsheetml/2006/main" count="60" uniqueCount="55">
  <si>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>Anexa nr.2</t>
  </si>
  <si>
    <t xml:space="preserve"> EXECUŢIA BUGETULUI GENERAL CONSOLIDAT </t>
  </si>
  <si>
    <t xml:space="preserve">    </t>
  </si>
  <si>
    <t xml:space="preserve">
 Realizări 1.01.-31.07.2022
</t>
  </si>
  <si>
    <t xml:space="preserve">
Realizări 1.01.-31.07.2023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</si>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</sst>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164" fontId="4" fillId="33" borderId="0" xfId="0" applyNumberFormat="1" applyFont="1" applyFill="1" applyBorder="1" applyAlignment="1" applyProtection="1">
      <alignment horizontal="right"/>
      <protection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3\07%20iulie%202023\BGC%20-%2031%20iulie%20%202023%20-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ulie in luna"/>
      <sheetName val="iulie 2023 "/>
      <sheetName val="UAT iulie 2023"/>
      <sheetName val="consolidari iulie"/>
      <sheetName val="iunie 2023  (valori)"/>
      <sheetName val="UAT iunie 2023 (valori)"/>
      <sheetName val="mai 2023  (valori)"/>
      <sheetName val="UAT mai 2023 (valori)"/>
      <sheetName val="Sinteza - An 2"/>
      <sheetName val="Sinteza - An 2 (engleza)"/>
      <sheetName val="2023 Engl"/>
      <sheetName val="2022 - 2023"/>
      <sheetName val="Progr.31.07.2023.(Liliana)"/>
      <sheetName val="Sinteza - Anexa program anual"/>
      <sheetName val="program %.exec"/>
      <sheetName val="Sinteza-anexa program 9 luni "/>
      <sheetName val="program 9 luni .%.exec "/>
      <sheetName val="dob_trez"/>
      <sheetName val="SPECIAL_CNAIR"/>
      <sheetName val="CNAIR_ex"/>
      <sheetName val="iulie 2022 "/>
      <sheetName val="iulie 2022 leg"/>
      <sheetName val="Sinteza-Anexa program 6 luni"/>
      <sheetName val="progr 6 luni % execuție  "/>
      <sheetName val="Sinteza - program 3 luni "/>
      <sheetName val="program trim I _%.exec"/>
      <sheetName val="buget initial 2023"/>
      <sheetName val="Sinteza - Anexa progr.an,trim."/>
      <sheetName val="Sinteza - An 2 program initial"/>
      <sheetName val="Sinteza - Anexa progr.an,sem.I"/>
      <sheetName val="bgc desfasura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58"/>
  <sheetViews>
    <sheetView showZeros="0" tabSelected="1" view="pageBreakPreview" zoomScale="75" zoomScaleNormal="75" zoomScaleSheetLayoutView="75" zoomScalePageLayoutView="0" workbookViewId="0" topLeftCell="A45">
      <selection activeCell="L37" sqref="L37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100" t="s">
        <v>3</v>
      </c>
      <c r="C7" s="100"/>
      <c r="D7" s="100"/>
      <c r="E7" s="15"/>
      <c r="F7" s="16"/>
      <c r="G7" s="100" t="s">
        <v>4</v>
      </c>
      <c r="H7" s="100"/>
      <c r="I7" s="100"/>
      <c r="J7" s="17"/>
      <c r="K7" s="101" t="s">
        <v>5</v>
      </c>
      <c r="L7" s="102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1409783.9</v>
      </c>
      <c r="C10" s="31"/>
      <c r="D10" s="31"/>
      <c r="E10" s="31"/>
      <c r="F10" s="31"/>
      <c r="G10" s="31">
        <v>1591000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B13+B30+B31+B33+B34+B32+B35+B36+B37</f>
        <v>258455.18740055998</v>
      </c>
      <c r="C12" s="38">
        <f>B12/$B$10*100</f>
        <v>18.332964889197555</v>
      </c>
      <c r="D12" s="38">
        <f>B12/B$12*100</f>
        <v>100</v>
      </c>
      <c r="E12" s="38"/>
      <c r="F12" s="38"/>
      <c r="G12" s="37">
        <f>G13+G30+G31+G33+G34+G32+G35+G36+G37+G29</f>
        <v>288058.9833517201</v>
      </c>
      <c r="H12" s="38">
        <f>G12/$G$10*100</f>
        <v>18.105530066104343</v>
      </c>
      <c r="I12" s="38">
        <f aca="true" t="shared" si="0" ref="I12:I32">G12/G$12*100</f>
        <v>100</v>
      </c>
      <c r="J12" s="38"/>
      <c r="K12" s="38">
        <f aca="true" t="shared" si="1" ref="K12:K28">G12-B12</f>
        <v>29603.795951160108</v>
      </c>
      <c r="L12" s="39">
        <f aca="true" t="shared" si="2" ref="L12:L28">G12/B12-1</f>
        <v>0.11454131081253727</v>
      </c>
    </row>
    <row r="13" spans="1:12" s="44" customFormat="1" ht="24.75" customHeight="1">
      <c r="A13" s="40" t="s">
        <v>12</v>
      </c>
      <c r="B13" s="41">
        <f>B14+B27+B28</f>
        <v>240177.33084656</v>
      </c>
      <c r="C13" s="42">
        <f>B13/$B$10*100</f>
        <v>17.036464301128706</v>
      </c>
      <c r="D13" s="42">
        <f>B13/B$12*100</f>
        <v>92.92803648561616</v>
      </c>
      <c r="E13" s="42"/>
      <c r="F13" s="42"/>
      <c r="G13" s="41">
        <f>G14+G27+G28</f>
        <v>263175.80749472004</v>
      </c>
      <c r="H13" s="42">
        <f>G13/$G$10*100</f>
        <v>16.541534097719676</v>
      </c>
      <c r="I13" s="42">
        <f t="shared" si="0"/>
        <v>91.36177751949582</v>
      </c>
      <c r="J13" s="42"/>
      <c r="K13" s="42">
        <f t="shared" si="1"/>
        <v>22998.476648160024</v>
      </c>
      <c r="L13" s="43">
        <f t="shared" si="2"/>
        <v>0.09575623380898035</v>
      </c>
    </row>
    <row r="14" spans="1:12" s="44" customFormat="1" ht="25.5" customHeight="1">
      <c r="A14" s="45" t="s">
        <v>13</v>
      </c>
      <c r="B14" s="41">
        <f>B15+B19+B20+B25+B26</f>
        <v>134370.564706</v>
      </c>
      <c r="C14" s="42">
        <f>B14/$B$10*100</f>
        <v>9.531288072306685</v>
      </c>
      <c r="D14" s="42">
        <f aca="true" t="shared" si="3" ref="D14:D34">B14/B$12*100</f>
        <v>51.98988886910957</v>
      </c>
      <c r="E14" s="42"/>
      <c r="F14" s="42"/>
      <c r="G14" s="41">
        <f>G15+G19+G20+G25+G26</f>
        <v>145796.13178000003</v>
      </c>
      <c r="H14" s="42">
        <f>G14/$G$10*100</f>
        <v>9.163804637335012</v>
      </c>
      <c r="I14" s="42">
        <f t="shared" si="0"/>
        <v>50.613291098782675</v>
      </c>
      <c r="J14" s="42"/>
      <c r="K14" s="42">
        <f t="shared" si="1"/>
        <v>11425.56707400002</v>
      </c>
      <c r="L14" s="43">
        <f t="shared" si="2"/>
        <v>0.08503028248038502</v>
      </c>
    </row>
    <row r="15" spans="1:12" s="44" customFormat="1" ht="40.5" customHeight="1">
      <c r="A15" s="46" t="s">
        <v>14</v>
      </c>
      <c r="B15" s="41">
        <f>B16+B17+B18</f>
        <v>39852.782</v>
      </c>
      <c r="C15" s="42">
        <f>B15/$B$10*100</f>
        <v>2.8268716928885342</v>
      </c>
      <c r="D15" s="42">
        <f t="shared" si="3"/>
        <v>15.419610030204273</v>
      </c>
      <c r="E15" s="42"/>
      <c r="F15" s="42"/>
      <c r="G15" s="41">
        <f>G16+G17+G18</f>
        <v>46325.147346</v>
      </c>
      <c r="H15" s="42">
        <f>G15/$G$10*100</f>
        <v>2.9117000217473286</v>
      </c>
      <c r="I15" s="42">
        <f t="shared" si="0"/>
        <v>16.081826994937693</v>
      </c>
      <c r="J15" s="42"/>
      <c r="K15" s="42">
        <f t="shared" si="1"/>
        <v>6472.365345999999</v>
      </c>
      <c r="L15" s="43">
        <f t="shared" si="2"/>
        <v>0.16240686399258153</v>
      </c>
    </row>
    <row r="16" spans="1:12" ht="25.5" customHeight="1">
      <c r="A16" s="47" t="s">
        <v>15</v>
      </c>
      <c r="B16" s="48">
        <v>17344.021</v>
      </c>
      <c r="C16" s="48">
        <f aca="true" t="shared" si="4" ref="C16:C28">B16/$B$10*100</f>
        <v>1.230260964109464</v>
      </c>
      <c r="D16" s="48">
        <f t="shared" si="3"/>
        <v>6.710649213288889</v>
      </c>
      <c r="E16" s="48"/>
      <c r="F16" s="48"/>
      <c r="G16" s="48">
        <v>19311.321</v>
      </c>
      <c r="H16" s="48">
        <f aca="true" t="shared" si="5" ref="H16:H28">G16/$G$10*100</f>
        <v>1.2137851037083596</v>
      </c>
      <c r="I16" s="48">
        <f t="shared" si="0"/>
        <v>6.703946801208025</v>
      </c>
      <c r="J16" s="48"/>
      <c r="K16" s="48">
        <f t="shared" si="1"/>
        <v>1967.2999999999993</v>
      </c>
      <c r="L16" s="49">
        <f t="shared" si="2"/>
        <v>0.11342813756971348</v>
      </c>
    </row>
    <row r="17" spans="1:12" ht="18" customHeight="1">
      <c r="A17" s="47" t="s">
        <v>16</v>
      </c>
      <c r="B17" s="48">
        <v>19515.231999999996</v>
      </c>
      <c r="C17" s="48">
        <f t="shared" si="4"/>
        <v>1.3842711638287257</v>
      </c>
      <c r="D17" s="48">
        <f t="shared" si="3"/>
        <v>7.550721731019013</v>
      </c>
      <c r="E17" s="48"/>
      <c r="F17" s="48"/>
      <c r="G17" s="48">
        <v>23858.943346</v>
      </c>
      <c r="H17" s="48">
        <f t="shared" si="5"/>
        <v>1.499619317787555</v>
      </c>
      <c r="I17" s="48">
        <f>G17/G$12*100</f>
        <v>8.282659012535715</v>
      </c>
      <c r="J17" s="48"/>
      <c r="K17" s="48">
        <f t="shared" si="1"/>
        <v>4343.711346000004</v>
      </c>
      <c r="L17" s="49">
        <f t="shared" si="2"/>
        <v>0.22258056404351256</v>
      </c>
    </row>
    <row r="18" spans="1:12" ht="31.5" customHeight="1">
      <c r="A18" s="50" t="s">
        <v>17</v>
      </c>
      <c r="B18" s="48">
        <v>2993.5289999999995</v>
      </c>
      <c r="C18" s="48">
        <f t="shared" si="4"/>
        <v>0.2123395649503445</v>
      </c>
      <c r="D18" s="48">
        <f t="shared" si="3"/>
        <v>1.1582390858963714</v>
      </c>
      <c r="E18" s="48"/>
      <c r="F18" s="48"/>
      <c r="G18" s="48">
        <v>3154.883</v>
      </c>
      <c r="H18" s="48">
        <f t="shared" si="5"/>
        <v>0.19829560025141418</v>
      </c>
      <c r="I18" s="48">
        <f t="shared" si="0"/>
        <v>1.0952211811939525</v>
      </c>
      <c r="J18" s="48"/>
      <c r="K18" s="48">
        <f t="shared" si="1"/>
        <v>161.35400000000027</v>
      </c>
      <c r="L18" s="49">
        <f t="shared" si="2"/>
        <v>0.053900930974779326</v>
      </c>
    </row>
    <row r="19" spans="1:12" ht="24" customHeight="1">
      <c r="A19" s="46" t="s">
        <v>18</v>
      </c>
      <c r="B19" s="42">
        <v>5468.464</v>
      </c>
      <c r="C19" s="42">
        <f t="shared" si="4"/>
        <v>0.387893775776557</v>
      </c>
      <c r="D19" s="42">
        <f t="shared" si="3"/>
        <v>2.1158267531790123</v>
      </c>
      <c r="E19" s="42"/>
      <c r="F19" s="42"/>
      <c r="G19" s="42">
        <v>5825.345</v>
      </c>
      <c r="H19" s="42">
        <f t="shared" si="5"/>
        <v>0.3661436203645506</v>
      </c>
      <c r="I19" s="42">
        <f t="shared" si="0"/>
        <v>2.022275067494511</v>
      </c>
      <c r="J19" s="42"/>
      <c r="K19" s="42">
        <f t="shared" si="1"/>
        <v>356.8810000000003</v>
      </c>
      <c r="L19" s="43">
        <f t="shared" si="2"/>
        <v>0.06526165299798992</v>
      </c>
    </row>
    <row r="20" spans="1:12" ht="23.25" customHeight="1">
      <c r="A20" s="51" t="s">
        <v>19</v>
      </c>
      <c r="B20" s="41">
        <f>B21+B22+B23+B24</f>
        <v>87022.02270600002</v>
      </c>
      <c r="C20" s="42">
        <f>B20/$B$10*100</f>
        <v>6.172720706059987</v>
      </c>
      <c r="D20" s="42">
        <f t="shared" si="3"/>
        <v>33.670062335073666</v>
      </c>
      <c r="E20" s="42"/>
      <c r="F20" s="42"/>
      <c r="G20" s="41">
        <f>G21+G22+G23+G24</f>
        <v>91731.19243400001</v>
      </c>
      <c r="H20" s="42">
        <f>G20/$G$10*100</f>
        <v>5.76563120263985</v>
      </c>
      <c r="I20" s="42">
        <f t="shared" si="0"/>
        <v>31.844586607457476</v>
      </c>
      <c r="J20" s="42"/>
      <c r="K20" s="42">
        <f t="shared" si="1"/>
        <v>4709.1697279999935</v>
      </c>
      <c r="L20" s="43">
        <f t="shared" si="2"/>
        <v>0.054114689380522885</v>
      </c>
    </row>
    <row r="21" spans="1:12" ht="20.25" customHeight="1">
      <c r="A21" s="47" t="s">
        <v>20</v>
      </c>
      <c r="B21" s="34">
        <v>52412.67</v>
      </c>
      <c r="C21" s="48">
        <f t="shared" si="4"/>
        <v>3.717780434292093</v>
      </c>
      <c r="D21" s="48">
        <f t="shared" si="3"/>
        <v>20.279209919191754</v>
      </c>
      <c r="E21" s="48"/>
      <c r="F21" s="48"/>
      <c r="G21" s="48">
        <v>57670.296</v>
      </c>
      <c r="H21" s="48">
        <f t="shared" si="5"/>
        <v>3.6247829038340664</v>
      </c>
      <c r="I21" s="48">
        <f>G21/G$12*100</f>
        <v>20.020308108074016</v>
      </c>
      <c r="J21" s="48"/>
      <c r="K21" s="48">
        <f t="shared" si="1"/>
        <v>5257.626000000004</v>
      </c>
      <c r="L21" s="49">
        <f t="shared" si="2"/>
        <v>0.100312119187975</v>
      </c>
    </row>
    <row r="22" spans="1:12" ht="18" customHeight="1">
      <c r="A22" s="47" t="s">
        <v>21</v>
      </c>
      <c r="B22" s="34">
        <v>20651.865</v>
      </c>
      <c r="C22" s="48">
        <f t="shared" si="4"/>
        <v>1.4648957900569017</v>
      </c>
      <c r="D22" s="48">
        <f t="shared" si="3"/>
        <v>7.990501257764755</v>
      </c>
      <c r="E22" s="48"/>
      <c r="F22" s="48"/>
      <c r="G22" s="48">
        <v>20678.239</v>
      </c>
      <c r="H22" s="48">
        <f t="shared" si="5"/>
        <v>1.2997007542426149</v>
      </c>
      <c r="I22" s="48">
        <f t="shared" si="0"/>
        <v>7.178473922041122</v>
      </c>
      <c r="J22" s="48"/>
      <c r="K22" s="48">
        <f t="shared" si="1"/>
        <v>26.373999999999796</v>
      </c>
      <c r="L22" s="49">
        <f t="shared" si="2"/>
        <v>0.0012770759444729052</v>
      </c>
    </row>
    <row r="23" spans="1:12" s="53" customFormat="1" ht="23.25" customHeight="1">
      <c r="A23" s="52" t="s">
        <v>22</v>
      </c>
      <c r="B23" s="34">
        <v>10241.667706</v>
      </c>
      <c r="C23" s="48">
        <f t="shared" si="4"/>
        <v>0.7264707524323409</v>
      </c>
      <c r="D23" s="48">
        <f t="shared" si="3"/>
        <v>3.9626473776775937</v>
      </c>
      <c r="E23" s="48"/>
      <c r="F23" s="48"/>
      <c r="G23" s="48">
        <v>8849.622433999999</v>
      </c>
      <c r="H23" s="48">
        <f t="shared" si="5"/>
        <v>0.5562301969830294</v>
      </c>
      <c r="I23" s="48">
        <f t="shared" si="0"/>
        <v>3.0721563795823745</v>
      </c>
      <c r="J23" s="48"/>
      <c r="K23" s="48">
        <f t="shared" si="1"/>
        <v>-1392.0452720000012</v>
      </c>
      <c r="L23" s="49">
        <f t="shared" si="2"/>
        <v>-0.1359197849374163</v>
      </c>
    </row>
    <row r="24" spans="1:12" ht="49.5" customHeight="1">
      <c r="A24" s="52" t="s">
        <v>23</v>
      </c>
      <c r="B24" s="34">
        <v>3715.82</v>
      </c>
      <c r="C24" s="48">
        <f t="shared" si="4"/>
        <v>0.26357372927865047</v>
      </c>
      <c r="D24" s="48">
        <f t="shared" si="3"/>
        <v>1.4377037804395598</v>
      </c>
      <c r="E24" s="48"/>
      <c r="F24" s="48"/>
      <c r="G24" s="48">
        <v>4533.035</v>
      </c>
      <c r="H24" s="48">
        <f t="shared" si="5"/>
        <v>0.28491734758013826</v>
      </c>
      <c r="I24" s="48">
        <f t="shared" si="0"/>
        <v>1.5736481977599577</v>
      </c>
      <c r="J24" s="48"/>
      <c r="K24" s="48">
        <f t="shared" si="1"/>
        <v>817.2149999999997</v>
      </c>
      <c r="L24" s="49">
        <f t="shared" si="2"/>
        <v>0.21992857565759372</v>
      </c>
    </row>
    <row r="25" spans="1:12" s="44" customFormat="1" ht="35.25" customHeight="1">
      <c r="A25" s="51" t="s">
        <v>24</v>
      </c>
      <c r="B25" s="54">
        <v>1148.594</v>
      </c>
      <c r="C25" s="42">
        <f t="shared" si="4"/>
        <v>0.08147305413262275</v>
      </c>
      <c r="D25" s="42">
        <f t="shared" si="3"/>
        <v>0.44440740832176906</v>
      </c>
      <c r="E25" s="42"/>
      <c r="F25" s="42"/>
      <c r="G25" s="42">
        <v>1004.725</v>
      </c>
      <c r="H25" s="42">
        <f t="shared" si="5"/>
        <v>0.06315053425518541</v>
      </c>
      <c r="I25" s="42">
        <f t="shared" si="0"/>
        <v>0.348791413588109</v>
      </c>
      <c r="J25" s="42"/>
      <c r="K25" s="42">
        <f t="shared" si="1"/>
        <v>-143.86900000000003</v>
      </c>
      <c r="L25" s="43">
        <f t="shared" si="2"/>
        <v>-0.12525661809133604</v>
      </c>
    </row>
    <row r="26" spans="1:12" s="44" customFormat="1" ht="17.25" customHeight="1">
      <c r="A26" s="55" t="s">
        <v>25</v>
      </c>
      <c r="B26" s="54">
        <v>878.702</v>
      </c>
      <c r="C26" s="42">
        <f t="shared" si="4"/>
        <v>0.062328843448985344</v>
      </c>
      <c r="D26" s="42">
        <f t="shared" si="3"/>
        <v>0.33998234233084546</v>
      </c>
      <c r="E26" s="42"/>
      <c r="F26" s="42"/>
      <c r="G26" s="42">
        <v>909.722</v>
      </c>
      <c r="H26" s="42">
        <f t="shared" si="5"/>
        <v>0.057179258328095534</v>
      </c>
      <c r="I26" s="42">
        <f t="shared" si="0"/>
        <v>0.3158110153048861</v>
      </c>
      <c r="J26" s="42"/>
      <c r="K26" s="42">
        <f t="shared" si="1"/>
        <v>31.019999999999982</v>
      </c>
      <c r="L26" s="43">
        <f t="shared" si="2"/>
        <v>0.0353020705540672</v>
      </c>
    </row>
    <row r="27" spans="1:12" s="44" customFormat="1" ht="18" customHeight="1">
      <c r="A27" s="56" t="s">
        <v>26</v>
      </c>
      <c r="B27" s="54">
        <v>79930.110319</v>
      </c>
      <c r="C27" s="42">
        <f>B27/$B$10*100</f>
        <v>5.669671097747677</v>
      </c>
      <c r="D27" s="42">
        <f t="shared" si="3"/>
        <v>30.926100235365915</v>
      </c>
      <c r="E27" s="42"/>
      <c r="F27" s="42"/>
      <c r="G27" s="42">
        <v>90560.853002</v>
      </c>
      <c r="H27" s="42">
        <f t="shared" si="5"/>
        <v>5.692071213199245</v>
      </c>
      <c r="I27" s="42">
        <f>G27/G$12*100</f>
        <v>31.438301957563038</v>
      </c>
      <c r="J27" s="42"/>
      <c r="K27" s="42">
        <f t="shared" si="1"/>
        <v>10630.742683000004</v>
      </c>
      <c r="L27" s="43">
        <f t="shared" si="2"/>
        <v>0.13300047554761085</v>
      </c>
    </row>
    <row r="28" spans="1:12" s="44" customFormat="1" ht="18.75" customHeight="1">
      <c r="A28" s="58" t="s">
        <v>27</v>
      </c>
      <c r="B28" s="54">
        <v>25876.65582156</v>
      </c>
      <c r="C28" s="42">
        <f t="shared" si="4"/>
        <v>1.8355051310743442</v>
      </c>
      <c r="D28" s="42">
        <f t="shared" si="3"/>
        <v>10.012047381140679</v>
      </c>
      <c r="E28" s="42"/>
      <c r="F28" s="42"/>
      <c r="G28" s="42">
        <v>26818.82271272</v>
      </c>
      <c r="H28" s="42">
        <f t="shared" si="5"/>
        <v>1.685658247185418</v>
      </c>
      <c r="I28" s="42">
        <f>G28/G$12*100</f>
        <v>9.310184463150108</v>
      </c>
      <c r="J28" s="42"/>
      <c r="K28" s="42">
        <f t="shared" si="1"/>
        <v>942.1668911599991</v>
      </c>
      <c r="L28" s="43">
        <f t="shared" si="2"/>
        <v>0.036409917017754756</v>
      </c>
    </row>
    <row r="29" spans="1:12" s="44" customFormat="1" ht="16.5" customHeight="1">
      <c r="A29" s="59" t="s">
        <v>28</v>
      </c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29</v>
      </c>
      <c r="B30" s="54">
        <v>751.0550000000001</v>
      </c>
      <c r="C30" s="42">
        <f>B30/$B$10*100</f>
        <v>0.05327447703155073</v>
      </c>
      <c r="D30" s="42">
        <f t="shared" si="3"/>
        <v>0.2905938965875725</v>
      </c>
      <c r="E30" s="42"/>
      <c r="F30" s="42"/>
      <c r="G30" s="42">
        <v>718.896</v>
      </c>
      <c r="H30" s="42">
        <f>G30/$G$10*100</f>
        <v>0.045185166561910746</v>
      </c>
      <c r="I30" s="42">
        <f t="shared" si="0"/>
        <v>0.24956555481633003</v>
      </c>
      <c r="J30" s="42"/>
      <c r="K30" s="42">
        <f>G30-B30</f>
        <v>-32.159000000000106</v>
      </c>
      <c r="L30" s="43">
        <f>G30/B30-1</f>
        <v>-0.0428184354008696</v>
      </c>
    </row>
    <row r="31" spans="1:12" s="44" customFormat="1" ht="18" customHeight="1">
      <c r="A31" s="60" t="s">
        <v>30</v>
      </c>
      <c r="B31" s="54">
        <v>28.248459</v>
      </c>
      <c r="C31" s="42">
        <f>B31/$B$10*100</f>
        <v>0.002003743907133569</v>
      </c>
      <c r="D31" s="42">
        <f t="shared" si="3"/>
        <v>0.010929731875034827</v>
      </c>
      <c r="E31" s="42"/>
      <c r="F31" s="42"/>
      <c r="G31" s="42">
        <v>0</v>
      </c>
      <c r="H31" s="42">
        <f>G31/$G$10*100</f>
        <v>0</v>
      </c>
      <c r="I31" s="42">
        <f t="shared" si="0"/>
        <v>0</v>
      </c>
      <c r="J31" s="42"/>
      <c r="K31" s="42">
        <f>G31-B31</f>
        <v>-28.248459</v>
      </c>
      <c r="L31" s="96">
        <f>G31/B31-1</f>
        <v>-1</v>
      </c>
    </row>
    <row r="32" spans="1:12" s="44" customFormat="1" ht="34.5" customHeight="1">
      <c r="A32" s="61" t="s">
        <v>31</v>
      </c>
      <c r="B32" s="54">
        <v>347.455583</v>
      </c>
      <c r="C32" s="42">
        <f>B32/$B$10*100</f>
        <v>0.02464601723710989</v>
      </c>
      <c r="D32" s="42">
        <f t="shared" si="3"/>
        <v>0.13443552303769593</v>
      </c>
      <c r="E32" s="42"/>
      <c r="F32" s="42"/>
      <c r="G32" s="42">
        <v>1157.4122009999999</v>
      </c>
      <c r="H32" s="42">
        <f>G32/$G$10*100</f>
        <v>0.07274746706473914</v>
      </c>
      <c r="I32" s="42">
        <f t="shared" si="0"/>
        <v>0.40179694711579234</v>
      </c>
      <c r="J32" s="42"/>
      <c r="K32" s="42">
        <f>G32-B32</f>
        <v>809.9566179999999</v>
      </c>
      <c r="L32" s="96">
        <f>G32/B32-1</f>
        <v>2.3311083707640408</v>
      </c>
    </row>
    <row r="33" spans="1:12" s="44" customFormat="1" ht="16.5" customHeight="1">
      <c r="A33" s="62" t="s">
        <v>32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96"/>
    </row>
    <row r="34" spans="1:12" ht="18" customHeight="1">
      <c r="A34" s="60" t="s">
        <v>33</v>
      </c>
      <c r="B34" s="62">
        <v>-41.500738</v>
      </c>
      <c r="C34" s="62">
        <f>B34/$B$10*100</f>
        <v>-0.0029437659204364585</v>
      </c>
      <c r="D34" s="62">
        <f t="shared" si="3"/>
        <v>-0.0160572277219111</v>
      </c>
      <c r="E34" s="62"/>
      <c r="F34" s="62"/>
      <c r="G34" s="62">
        <v>-149.873</v>
      </c>
      <c r="H34" s="62">
        <f>G34/$G$10*100</f>
        <v>-0.009420050282840979</v>
      </c>
      <c r="I34" s="62">
        <f>G34/G$12*100</f>
        <v>-0.0520285804858948</v>
      </c>
      <c r="J34" s="62"/>
      <c r="K34" s="62">
        <f>G34-B34</f>
        <v>-108.37226199999999</v>
      </c>
      <c r="L34" s="96">
        <f>G34/B34-1</f>
        <v>2.6113333695415246</v>
      </c>
    </row>
    <row r="35" spans="1:12" ht="18.75" customHeight="1">
      <c r="A35" s="63" t="s">
        <v>34</v>
      </c>
      <c r="B35" s="54">
        <v>473.84000000000003</v>
      </c>
      <c r="C35" s="54">
        <f>B35/$B$10*100</f>
        <v>0.03361082503495749</v>
      </c>
      <c r="D35" s="54">
        <f>B35/B$12*100</f>
        <v>0.18333545740199503</v>
      </c>
      <c r="E35" s="41"/>
      <c r="F35" s="42"/>
      <c r="G35" s="54">
        <v>54.99745699999999</v>
      </c>
      <c r="H35" s="54">
        <f>G35/$G$10*100</f>
        <v>0.0034567854808296664</v>
      </c>
      <c r="I35" s="54">
        <f>G35/G$12*100</f>
        <v>0.01909242904355046</v>
      </c>
      <c r="J35" s="54"/>
      <c r="K35" s="54">
        <f>G35-B35</f>
        <v>-418.84254300000003</v>
      </c>
      <c r="L35" s="43">
        <f>G35/B35-1</f>
        <v>-0.8839324307783218</v>
      </c>
    </row>
    <row r="36" spans="1:12" ht="48" customHeight="1">
      <c r="A36" s="65" t="s">
        <v>35</v>
      </c>
      <c r="B36" s="54">
        <v>16695.032250000004</v>
      </c>
      <c r="C36" s="54">
        <f>B36/$B$10*100</f>
        <v>1.1842263378096463</v>
      </c>
      <c r="D36" s="54">
        <f>B36/B$12*100</f>
        <v>6.459546205248203</v>
      </c>
      <c r="E36" s="54"/>
      <c r="F36" s="54"/>
      <c r="G36" s="54">
        <v>22389.238199000003</v>
      </c>
      <c r="H36" s="54">
        <f>G36/$G$10*100</f>
        <v>1.4072431300439976</v>
      </c>
      <c r="I36" s="54">
        <f>G36/G$12*100</f>
        <v>7.772449218034884</v>
      </c>
      <c r="J36" s="54"/>
      <c r="K36" s="54">
        <f>G36-B36</f>
        <v>5694.205948999999</v>
      </c>
      <c r="L36" s="43">
        <f>G36/B36-1</f>
        <v>0.3410718747787982</v>
      </c>
    </row>
    <row r="37" spans="1:12" ht="31.5" customHeight="1">
      <c r="A37" s="65" t="s">
        <v>36</v>
      </c>
      <c r="B37" s="54">
        <v>23.726</v>
      </c>
      <c r="C37" s="54">
        <f>B37/$B$10*100</f>
        <v>0.0016829529688911896</v>
      </c>
      <c r="D37" s="54">
        <f>B37/B$12*100</f>
        <v>0.009179927955258595</v>
      </c>
      <c r="E37" s="54"/>
      <c r="F37" s="54"/>
      <c r="G37" s="54">
        <v>712.5049999999985</v>
      </c>
      <c r="H37" s="54">
        <f>G37/$G$10*100</f>
        <v>0.04478346951602756</v>
      </c>
      <c r="I37" s="54">
        <f>G37/G$12*100</f>
        <v>0.24734691197949193</v>
      </c>
      <c r="J37" s="54"/>
      <c r="K37" s="54">
        <f>G37-B37</f>
        <v>688.7789999999985</v>
      </c>
      <c r="L37" s="96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37</v>
      </c>
      <c r="B39" s="67">
        <f>B40+B54+B55+B56</f>
        <v>285148.40555103</v>
      </c>
      <c r="C39" s="38">
        <f aca="true" t="shared" si="6" ref="C39:C55">B39/$B$10*100</f>
        <v>20.22639111930772</v>
      </c>
      <c r="D39" s="38">
        <f>B39/B$39*100</f>
        <v>100</v>
      </c>
      <c r="E39" s="38"/>
      <c r="F39" s="38"/>
      <c r="G39" s="67">
        <f>G40+G54+G55+G56</f>
        <v>326657.22072518</v>
      </c>
      <c r="H39" s="38">
        <f aca="true" t="shared" si="7" ref="H39:H50">G39/$G$10*100</f>
        <v>20.53156635607668</v>
      </c>
      <c r="I39" s="38">
        <f aca="true" t="shared" si="8" ref="I39:I50">G39/G$39*100</f>
        <v>100</v>
      </c>
      <c r="J39" s="38"/>
      <c r="K39" s="38">
        <f aca="true" t="shared" si="9" ref="K39:K56">G39-B39</f>
        <v>41508.81517414999</v>
      </c>
      <c r="L39" s="39">
        <f aca="true" t="shared" si="10" ref="L39:L54">G39/B39-1</f>
        <v>0.14556916456866387</v>
      </c>
    </row>
    <row r="40" spans="1:12" s="44" customFormat="1" ht="19.5" customHeight="1">
      <c r="A40" s="68" t="s">
        <v>38</v>
      </c>
      <c r="B40" s="57">
        <f>B41+B42+B43+B44++B45+B46+B47+B48+B49+B50+B51+B52+B53</f>
        <v>273624.10093703</v>
      </c>
      <c r="C40" s="42">
        <f t="shared" si="6"/>
        <v>19.40893926629677</v>
      </c>
      <c r="D40" s="42">
        <f aca="true" t="shared" si="11" ref="D40:D55">B40/B$39*100</f>
        <v>95.95848884663056</v>
      </c>
      <c r="E40" s="42"/>
      <c r="F40" s="42"/>
      <c r="G40" s="57">
        <f>G41+G42+G43+G44++G45+G46+G47+G48+G49+G50+G51+G52+G53</f>
        <v>311140.29984517995</v>
      </c>
      <c r="H40" s="42">
        <f t="shared" si="7"/>
        <v>19.55627277468133</v>
      </c>
      <c r="I40" s="42">
        <f t="shared" si="8"/>
        <v>95.24978482166951</v>
      </c>
      <c r="J40" s="42"/>
      <c r="K40" s="42">
        <f t="shared" si="9"/>
        <v>37516.19890814996</v>
      </c>
      <c r="L40" s="43">
        <f t="shared" si="10"/>
        <v>0.13710853239782295</v>
      </c>
    </row>
    <row r="41" spans="1:12" ht="19.5" customHeight="1">
      <c r="A41" s="69" t="s">
        <v>39</v>
      </c>
      <c r="B41" s="62">
        <v>67977.88714</v>
      </c>
      <c r="C41" s="62">
        <f t="shared" si="6"/>
        <v>4.821865758291041</v>
      </c>
      <c r="D41" s="62">
        <f t="shared" si="11"/>
        <v>23.83947650299406</v>
      </c>
      <c r="E41" s="62"/>
      <c r="F41" s="62"/>
      <c r="G41" s="70">
        <v>74548.80885999999</v>
      </c>
      <c r="H41" s="62">
        <f t="shared" si="7"/>
        <v>4.685657376492771</v>
      </c>
      <c r="I41" s="62">
        <f t="shared" si="8"/>
        <v>22.821723853065734</v>
      </c>
      <c r="J41" s="62"/>
      <c r="K41" s="62">
        <f t="shared" si="9"/>
        <v>6570.921719999984</v>
      </c>
      <c r="L41" s="71">
        <f t="shared" si="10"/>
        <v>0.0966626354018214</v>
      </c>
    </row>
    <row r="42" spans="1:12" ht="19.5" customHeight="1">
      <c r="A42" s="69" t="s">
        <v>40</v>
      </c>
      <c r="B42" s="62">
        <v>38066.495951000004</v>
      </c>
      <c r="C42" s="62">
        <f t="shared" si="6"/>
        <v>2.700165319734465</v>
      </c>
      <c r="D42" s="62">
        <f t="shared" si="11"/>
        <v>13.349713766569755</v>
      </c>
      <c r="E42" s="62"/>
      <c r="F42" s="62"/>
      <c r="G42" s="70">
        <v>42404.005659999995</v>
      </c>
      <c r="H42" s="62">
        <f t="shared" si="7"/>
        <v>2.665242341923318</v>
      </c>
      <c r="I42" s="62">
        <f t="shared" si="8"/>
        <v>12.98119342528629</v>
      </c>
      <c r="J42" s="62"/>
      <c r="K42" s="62">
        <f t="shared" si="9"/>
        <v>4337.509708999991</v>
      </c>
      <c r="L42" s="71">
        <f t="shared" si="10"/>
        <v>0.11394559968386186</v>
      </c>
    </row>
    <row r="43" spans="1:12" ht="19.5" customHeight="1">
      <c r="A43" s="69" t="s">
        <v>41</v>
      </c>
      <c r="B43" s="62">
        <v>16340.08870803</v>
      </c>
      <c r="C43" s="62">
        <f t="shared" si="6"/>
        <v>1.1590491782485244</v>
      </c>
      <c r="D43" s="62">
        <f t="shared" si="11"/>
        <v>5.730380528151256</v>
      </c>
      <c r="E43" s="62"/>
      <c r="F43" s="62"/>
      <c r="G43" s="70">
        <v>18686.721301179998</v>
      </c>
      <c r="H43" s="62">
        <f t="shared" si="7"/>
        <v>1.1745267945430544</v>
      </c>
      <c r="I43" s="62">
        <f t="shared" si="8"/>
        <v>5.720590305548863</v>
      </c>
      <c r="J43" s="62"/>
      <c r="K43" s="62">
        <f t="shared" si="9"/>
        <v>2346.632593149998</v>
      </c>
      <c r="L43" s="71">
        <f t="shared" si="10"/>
        <v>0.1436119861452645</v>
      </c>
    </row>
    <row r="44" spans="1:12" ht="19.5" customHeight="1">
      <c r="A44" s="69" t="s">
        <v>42</v>
      </c>
      <c r="B44" s="62">
        <v>7277.8769999999995</v>
      </c>
      <c r="C44" s="62">
        <f t="shared" si="6"/>
        <v>0.5162406096423714</v>
      </c>
      <c r="D44" s="62">
        <f t="shared" si="11"/>
        <v>2.5523120095783085</v>
      </c>
      <c r="E44" s="62"/>
      <c r="F44" s="62"/>
      <c r="G44" s="70">
        <v>10169.598016</v>
      </c>
      <c r="H44" s="62">
        <f t="shared" si="7"/>
        <v>0.6391953498428661</v>
      </c>
      <c r="I44" s="62">
        <f t="shared" si="8"/>
        <v>3.113232272479225</v>
      </c>
      <c r="J44" s="62"/>
      <c r="K44" s="62">
        <f t="shared" si="9"/>
        <v>2891.7210160000004</v>
      </c>
      <c r="L44" s="71">
        <f t="shared" si="10"/>
        <v>0.3973302950846793</v>
      </c>
    </row>
    <row r="45" spans="1:12" ht="31.5" customHeight="1">
      <c r="A45" s="72" t="s">
        <v>43</v>
      </c>
      <c r="B45" s="73">
        <v>1002.045455999978</v>
      </c>
      <c r="C45" s="73">
        <f t="shared" si="6"/>
        <v>0.07107794719460041</v>
      </c>
      <c r="D45" s="73">
        <f>B45/B$39*100</f>
        <v>0.35141190919991044</v>
      </c>
      <c r="E45" s="73"/>
      <c r="F45" s="73"/>
      <c r="G45" s="74">
        <v>1355.8059140000041</v>
      </c>
      <c r="H45" s="73">
        <f t="shared" si="7"/>
        <v>0.08521721646763068</v>
      </c>
      <c r="I45" s="73">
        <f t="shared" si="8"/>
        <v>0.4150546285155157</v>
      </c>
      <c r="J45" s="73"/>
      <c r="K45" s="73">
        <f t="shared" si="9"/>
        <v>353.7604580000261</v>
      </c>
      <c r="L45" s="75">
        <f t="shared" si="10"/>
        <v>0.3530383336222962</v>
      </c>
    </row>
    <row r="46" spans="1:12" ht="18" customHeight="1">
      <c r="A46" s="69" t="s">
        <v>44</v>
      </c>
      <c r="B46" s="73">
        <v>14813.456298</v>
      </c>
      <c r="C46" s="76">
        <f t="shared" si="6"/>
        <v>1.050760779577636</v>
      </c>
      <c r="D46" s="76">
        <f t="shared" si="11"/>
        <v>5.194998818027405</v>
      </c>
      <c r="E46" s="76"/>
      <c r="F46" s="76"/>
      <c r="G46" s="77">
        <v>15375.864975999999</v>
      </c>
      <c r="H46" s="76">
        <f t="shared" si="7"/>
        <v>0.9664277169076052</v>
      </c>
      <c r="I46" s="76">
        <f t="shared" si="8"/>
        <v>4.707033550908666</v>
      </c>
      <c r="J46" s="76"/>
      <c r="K46" s="76">
        <f t="shared" si="9"/>
        <v>562.4086779999998</v>
      </c>
      <c r="L46" s="78">
        <f t="shared" si="10"/>
        <v>0.037966067249000535</v>
      </c>
    </row>
    <row r="47" spans="1:12" ht="33" customHeight="1">
      <c r="A47" s="72" t="s">
        <v>45</v>
      </c>
      <c r="B47" s="73">
        <v>421.63868800000023</v>
      </c>
      <c r="C47" s="73">
        <f t="shared" si="6"/>
        <v>0.02990803682748826</v>
      </c>
      <c r="D47" s="73">
        <f t="shared" si="11"/>
        <v>0.14786640212320737</v>
      </c>
      <c r="E47" s="73"/>
      <c r="F47" s="73"/>
      <c r="G47" s="74">
        <v>1902.6027319999998</v>
      </c>
      <c r="H47" s="73">
        <f t="shared" si="7"/>
        <v>0.11958533827781269</v>
      </c>
      <c r="I47" s="73">
        <f t="shared" si="8"/>
        <v>0.5824462498567202</v>
      </c>
      <c r="J47" s="73"/>
      <c r="K47" s="73">
        <f t="shared" si="9"/>
        <v>1480.9640439999996</v>
      </c>
      <c r="L47" s="97">
        <f t="shared" si="10"/>
        <v>3.5124007500943524</v>
      </c>
    </row>
    <row r="48" spans="1:12" ht="21" customHeight="1">
      <c r="A48" s="72" t="s">
        <v>46</v>
      </c>
      <c r="B48" s="77">
        <v>103802.855319</v>
      </c>
      <c r="C48" s="76">
        <f>B48/$B$10*100</f>
        <v>7.363033108762272</v>
      </c>
      <c r="D48" s="76">
        <f t="shared" si="11"/>
        <v>36.4030986315382</v>
      </c>
      <c r="E48" s="76"/>
      <c r="F48" s="76"/>
      <c r="G48" s="77">
        <v>112993.51846400001</v>
      </c>
      <c r="H48" s="76">
        <f>G48/$G$10*100</f>
        <v>7.102043900942803</v>
      </c>
      <c r="I48" s="76">
        <f t="shared" si="8"/>
        <v>34.590852825219685</v>
      </c>
      <c r="J48" s="76"/>
      <c r="K48" s="76">
        <f t="shared" si="9"/>
        <v>9190.663145000013</v>
      </c>
      <c r="L48" s="78">
        <f t="shared" si="10"/>
        <v>0.08853959861466132</v>
      </c>
    </row>
    <row r="49" spans="1:12" ht="48" customHeight="1">
      <c r="A49" s="72" t="s">
        <v>47</v>
      </c>
      <c r="B49" s="79">
        <v>18231.936541000003</v>
      </c>
      <c r="C49" s="80">
        <f>B49/$B$10*100</f>
        <v>1.2932433503461065</v>
      </c>
      <c r="D49" s="80">
        <f>B49/B$39*100</f>
        <v>6.393841307219662</v>
      </c>
      <c r="E49" s="80"/>
      <c r="F49" s="81"/>
      <c r="G49" s="80">
        <v>25549.078451</v>
      </c>
      <c r="H49" s="73">
        <f t="shared" si="7"/>
        <v>1.6058503111879323</v>
      </c>
      <c r="I49" s="73">
        <f t="shared" si="8"/>
        <v>7.821372628555699</v>
      </c>
      <c r="J49" s="82"/>
      <c r="K49" s="73">
        <f t="shared" si="9"/>
        <v>7317.1419099999985</v>
      </c>
      <c r="L49" s="75">
        <f t="shared" si="10"/>
        <v>0.40133651702578055</v>
      </c>
    </row>
    <row r="50" spans="1:12" ht="21" customHeight="1">
      <c r="A50" s="72" t="s">
        <v>48</v>
      </c>
      <c r="B50" s="73">
        <v>5377.321865999999</v>
      </c>
      <c r="C50" s="73">
        <f t="shared" si="6"/>
        <v>0.3814288038046114</v>
      </c>
      <c r="D50" s="73">
        <f t="shared" si="11"/>
        <v>1.8857976272420984</v>
      </c>
      <c r="E50" s="73"/>
      <c r="F50" s="73"/>
      <c r="G50" s="74">
        <v>5942.244676</v>
      </c>
      <c r="H50" s="73">
        <f t="shared" si="7"/>
        <v>0.3734911801382778</v>
      </c>
      <c r="I50" s="73">
        <f t="shared" si="8"/>
        <v>1.819107094221949</v>
      </c>
      <c r="J50" s="73"/>
      <c r="K50" s="73">
        <f t="shared" si="9"/>
        <v>564.9228100000009</v>
      </c>
      <c r="L50" s="75">
        <f t="shared" si="10"/>
        <v>0.10505653633492229</v>
      </c>
    </row>
    <row r="51" spans="1:12" ht="48" customHeight="1">
      <c r="A51" s="72" t="s">
        <v>49</v>
      </c>
      <c r="B51" s="73">
        <v>27.27497</v>
      </c>
      <c r="C51" s="73">
        <f>B51/$B$10*100</f>
        <v>0.0019346915509533059</v>
      </c>
      <c r="D51" s="73">
        <f>B51/B$39*100</f>
        <v>0.00956518411782558</v>
      </c>
      <c r="E51" s="73"/>
      <c r="F51" s="73"/>
      <c r="G51" s="74">
        <v>830.674214</v>
      </c>
      <c r="H51" s="73">
        <f aca="true" t="shared" si="12" ref="H51:H56">G51/$G$10*100</f>
        <v>0.05221082426147077</v>
      </c>
      <c r="I51" s="73">
        <f aca="true" t="shared" si="13" ref="I51:I56">G51/G$39*100</f>
        <v>0.2542953779365112</v>
      </c>
      <c r="J51" s="73"/>
      <c r="K51" s="73">
        <f t="shared" si="9"/>
        <v>803.399244</v>
      </c>
      <c r="L51" s="97"/>
    </row>
    <row r="52" spans="1:12" ht="35.25" customHeight="1">
      <c r="A52" s="72" t="s">
        <v>50</v>
      </c>
      <c r="B52" s="73">
        <v>4.98</v>
      </c>
      <c r="C52" s="73">
        <f>B52/$B$10*100</f>
        <v>0.0003532456286385453</v>
      </c>
      <c r="D52" s="73">
        <f>B52/B$39*100</f>
        <v>0.0017464590027696234</v>
      </c>
      <c r="E52" s="48"/>
      <c r="F52" s="48"/>
      <c r="G52" s="74">
        <v>1045.973496</v>
      </c>
      <c r="H52" s="73">
        <f t="shared" si="12"/>
        <v>0.0657431487115022</v>
      </c>
      <c r="I52" s="73">
        <f t="shared" si="13"/>
        <v>0.32020522726481776</v>
      </c>
      <c r="J52" s="73"/>
      <c r="K52" s="73">
        <f t="shared" si="9"/>
        <v>1040.993496</v>
      </c>
      <c r="L52" s="97"/>
    </row>
    <row r="53" spans="1:12" ht="38.25" customHeight="1">
      <c r="A53" s="72" t="s">
        <v>51</v>
      </c>
      <c r="B53" s="79">
        <v>280.24300000000005</v>
      </c>
      <c r="C53" s="80">
        <f>B53/$B$10*100</f>
        <v>0.019878436688062624</v>
      </c>
      <c r="D53" s="80">
        <f t="shared" si="11"/>
        <v>0.09827970086609791</v>
      </c>
      <c r="E53" s="80"/>
      <c r="F53" s="62"/>
      <c r="G53" s="80">
        <v>335.40308500000003</v>
      </c>
      <c r="H53" s="73">
        <f t="shared" si="12"/>
        <v>0.021081274984286615</v>
      </c>
      <c r="I53" s="73">
        <f t="shared" si="13"/>
        <v>0.10267738280984703</v>
      </c>
      <c r="J53" s="82"/>
      <c r="K53" s="73">
        <f t="shared" si="9"/>
        <v>55.16008499999998</v>
      </c>
      <c r="L53" s="75">
        <f t="shared" si="10"/>
        <v>0.19682948369807618</v>
      </c>
    </row>
    <row r="54" spans="1:12" s="44" customFormat="1" ht="19.5" customHeight="1">
      <c r="A54" s="68" t="s">
        <v>52</v>
      </c>
      <c r="B54" s="70">
        <v>13291.67965</v>
      </c>
      <c r="C54" s="62">
        <f>B54/$B$10*100</f>
        <v>0.9428168139812068</v>
      </c>
      <c r="D54" s="62">
        <f>B54/B$39*100</f>
        <v>4.661319997323754</v>
      </c>
      <c r="E54" s="62"/>
      <c r="F54" s="62"/>
      <c r="G54" s="70">
        <v>16705.125499999995</v>
      </c>
      <c r="H54" s="62">
        <f t="shared" si="12"/>
        <v>1.0499764613450657</v>
      </c>
      <c r="I54" s="62">
        <f t="shared" si="13"/>
        <v>5.11396180464481</v>
      </c>
      <c r="J54" s="62"/>
      <c r="K54" s="62">
        <f t="shared" si="9"/>
        <v>3413.4458499999946</v>
      </c>
      <c r="L54" s="71">
        <f t="shared" si="10"/>
        <v>0.25681072218739454</v>
      </c>
    </row>
    <row r="55" spans="1:12" ht="19.5" customHeight="1">
      <c r="A55" s="68" t="s">
        <v>32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 t="shared" si="12"/>
        <v>0</v>
      </c>
      <c r="I55" s="62">
        <f t="shared" si="13"/>
        <v>0</v>
      </c>
      <c r="J55" s="62"/>
      <c r="K55" s="62">
        <f t="shared" si="9"/>
        <v>0</v>
      </c>
      <c r="L55" s="71"/>
    </row>
    <row r="56" spans="1:12" s="44" customFormat="1" ht="32.25" customHeight="1">
      <c r="A56" s="84" t="s">
        <v>53</v>
      </c>
      <c r="B56" s="76">
        <v>-1767.3750360000001</v>
      </c>
      <c r="C56" s="62">
        <f>B56/$B$10*100</f>
        <v>-0.12536496097025937</v>
      </c>
      <c r="D56" s="62">
        <f>B56/B$39*100</f>
        <v>-0.6198088439543148</v>
      </c>
      <c r="E56" s="62"/>
      <c r="F56" s="62"/>
      <c r="G56" s="70">
        <v>-1188.2046200000002</v>
      </c>
      <c r="H56" s="62">
        <f t="shared" si="12"/>
        <v>-0.07468287994971717</v>
      </c>
      <c r="I56" s="62">
        <f t="shared" si="13"/>
        <v>-0.36374662631433113</v>
      </c>
      <c r="J56" s="62"/>
      <c r="K56" s="62">
        <f t="shared" si="9"/>
        <v>579.1704159999999</v>
      </c>
      <c r="L56" s="71">
        <f>G56/B56-1</f>
        <v>-0.32770091474801155</v>
      </c>
    </row>
    <row r="57" spans="1:12" s="44" customFormat="1" ht="7.5" customHeight="1">
      <c r="A57" s="85"/>
      <c r="B57" s="86"/>
      <c r="C57" s="42"/>
      <c r="D57" s="42"/>
      <c r="E57" s="42"/>
      <c r="F57" s="42"/>
      <c r="G57" s="57"/>
      <c r="H57" s="42"/>
      <c r="I57" s="42"/>
      <c r="J57" s="42"/>
      <c r="K57" s="62"/>
      <c r="L57" s="71"/>
    </row>
    <row r="58" spans="1:12" s="29" customFormat="1" ht="21" customHeight="1" thickBot="1">
      <c r="A58" s="87" t="s">
        <v>54</v>
      </c>
      <c r="B58" s="88">
        <f>B12-B39</f>
        <v>-26693.218150470027</v>
      </c>
      <c r="C58" s="89">
        <f>B58/$B$10*100</f>
        <v>-1.893426230110163</v>
      </c>
      <c r="D58" s="88">
        <v>0</v>
      </c>
      <c r="E58" s="88"/>
      <c r="F58" s="90"/>
      <c r="G58" s="88">
        <f>G12-G39</f>
        <v>-38598.23737345991</v>
      </c>
      <c r="H58" s="89">
        <f>G58/$G$10*100</f>
        <v>-2.4260362899723384</v>
      </c>
      <c r="I58" s="91">
        <v>0</v>
      </c>
      <c r="J58" s="90"/>
      <c r="K58" s="88">
        <f>G58-B58</f>
        <v>-11905.019222989882</v>
      </c>
      <c r="L58" s="92"/>
    </row>
    <row r="59" spans="1:12" s="29" customFormat="1" ht="12.75" customHeight="1">
      <c r="A59" s="93"/>
      <c r="B59" s="62"/>
      <c r="C59" s="94"/>
      <c r="D59" s="62"/>
      <c r="E59" s="62"/>
      <c r="F59" s="83"/>
      <c r="G59" s="62"/>
      <c r="H59" s="94"/>
      <c r="I59" s="76"/>
      <c r="J59" s="83"/>
      <c r="K59" s="62"/>
      <c r="L59" s="43"/>
    </row>
    <row r="60" spans="7:11" ht="19.5" customHeight="1">
      <c r="G60" s="95"/>
      <c r="H60" s="95"/>
      <c r="I60" s="95"/>
      <c r="J60" s="95"/>
      <c r="K60" s="95"/>
    </row>
    <row r="61" spans="7:11" ht="19.5" customHeight="1">
      <c r="G61" s="95"/>
      <c r="H61" s="95"/>
      <c r="I61" s="95"/>
      <c r="J61" s="95"/>
      <c r="K61" s="95"/>
    </row>
    <row r="62" spans="7:11" ht="19.5" customHeight="1">
      <c r="G62" s="95"/>
      <c r="H62" s="95"/>
      <c r="I62" s="95"/>
      <c r="J62" s="95"/>
      <c r="K62" s="95"/>
    </row>
    <row r="63" spans="7:11" ht="19.5" customHeight="1">
      <c r="G63" s="95"/>
      <c r="H63" s="95"/>
      <c r="I63" s="95"/>
      <c r="J63" s="95"/>
      <c r="K63" s="95"/>
    </row>
    <row r="64" spans="7:11" ht="19.5" customHeight="1">
      <c r="G64" s="95"/>
      <c r="H64" s="95"/>
      <c r="I64" s="95"/>
      <c r="J64" s="95"/>
      <c r="K64" s="95"/>
    </row>
    <row r="65" spans="7:11" ht="19.5" customHeight="1">
      <c r="G65" s="95"/>
      <c r="H65" s="95"/>
      <c r="I65" s="95"/>
      <c r="J65" s="95"/>
      <c r="K65" s="95"/>
    </row>
    <row r="66" spans="7:11" ht="19.5" customHeight="1">
      <c r="G66" s="95"/>
      <c r="H66" s="95"/>
      <c r="I66" s="95"/>
      <c r="J66" s="95"/>
      <c r="K66" s="95"/>
    </row>
    <row r="67" spans="7:11" ht="19.5" customHeight="1">
      <c r="G67" s="95"/>
      <c r="H67" s="95"/>
      <c r="I67" s="95"/>
      <c r="J67" s="95"/>
      <c r="K67" s="95"/>
    </row>
    <row r="68" spans="7:11" ht="19.5" customHeight="1">
      <c r="G68" s="95"/>
      <c r="H68" s="95"/>
      <c r="I68" s="95"/>
      <c r="J68" s="95"/>
      <c r="K68" s="95"/>
    </row>
    <row r="69" spans="7:11" ht="19.5" customHeight="1">
      <c r="G69" s="95"/>
      <c r="H69" s="95"/>
      <c r="I69" s="95"/>
      <c r="J69" s="95"/>
      <c r="K69" s="95"/>
    </row>
    <row r="70" spans="7:11" ht="19.5" customHeight="1">
      <c r="G70" s="95"/>
      <c r="H70" s="95"/>
      <c r="I70" s="95"/>
      <c r="J70" s="95"/>
      <c r="K70" s="95"/>
    </row>
    <row r="71" spans="7:11" ht="19.5" customHeight="1">
      <c r="G71" s="95"/>
      <c r="H71" s="95"/>
      <c r="I71" s="95"/>
      <c r="J71" s="95"/>
      <c r="K71" s="95"/>
    </row>
    <row r="72" spans="7:11" ht="19.5" customHeight="1">
      <c r="G72" s="95"/>
      <c r="H72" s="95"/>
      <c r="I72" s="95"/>
      <c r="J72" s="95"/>
      <c r="K72" s="95"/>
    </row>
    <row r="73" spans="7:11" ht="19.5" customHeight="1">
      <c r="G73" s="95"/>
      <c r="H73" s="95"/>
      <c r="I73" s="95"/>
      <c r="J73" s="95"/>
      <c r="K73" s="95"/>
    </row>
    <row r="74" spans="7:11" ht="19.5" customHeight="1">
      <c r="G74" s="95"/>
      <c r="H74" s="95"/>
      <c r="I74" s="95"/>
      <c r="J74" s="95"/>
      <c r="K74" s="95"/>
    </row>
    <row r="75" spans="7:11" ht="19.5" customHeight="1">
      <c r="G75" s="95"/>
      <c r="H75" s="95"/>
      <c r="I75" s="95"/>
      <c r="J75" s="95"/>
      <c r="K75" s="95"/>
    </row>
    <row r="76" spans="7:11" ht="19.5" customHeight="1">
      <c r="G76" s="95"/>
      <c r="H76" s="95"/>
      <c r="I76" s="95"/>
      <c r="J76" s="95"/>
      <c r="K76" s="95"/>
    </row>
    <row r="77" spans="7:11" ht="19.5" customHeight="1">
      <c r="G77" s="95"/>
      <c r="H77" s="95"/>
      <c r="I77" s="95"/>
      <c r="J77" s="95"/>
      <c r="K77" s="95"/>
    </row>
    <row r="78" spans="7:11" ht="19.5" customHeight="1">
      <c r="G78" s="95"/>
      <c r="H78" s="95"/>
      <c r="I78" s="95"/>
      <c r="J78" s="95"/>
      <c r="K78" s="95"/>
    </row>
    <row r="79" spans="7:11" ht="19.5" customHeight="1">
      <c r="G79" s="95"/>
      <c r="H79" s="95"/>
      <c r="I79" s="95"/>
      <c r="J79" s="95"/>
      <c r="K79" s="95"/>
    </row>
    <row r="80" spans="7:11" ht="19.5" customHeight="1">
      <c r="G80" s="95"/>
      <c r="H80" s="95"/>
      <c r="I80" s="95"/>
      <c r="J80" s="95"/>
      <c r="K80" s="95"/>
    </row>
    <row r="81" spans="7:11" ht="19.5" customHeight="1">
      <c r="G81" s="95"/>
      <c r="H81" s="95"/>
      <c r="I81" s="95"/>
      <c r="J81" s="95"/>
      <c r="K81" s="95"/>
    </row>
    <row r="82" spans="7:11" ht="19.5" customHeight="1">
      <c r="G82" s="95"/>
      <c r="H82" s="95"/>
      <c r="I82" s="95"/>
      <c r="J82" s="95"/>
      <c r="K82" s="95"/>
    </row>
    <row r="83" spans="7:11" ht="19.5" customHeight="1">
      <c r="G83" s="95"/>
      <c r="H83" s="95"/>
      <c r="I83" s="95"/>
      <c r="J83" s="95"/>
      <c r="K83" s="95"/>
    </row>
    <row r="84" spans="7:11" ht="19.5" customHeight="1">
      <c r="G84" s="95"/>
      <c r="H84" s="95"/>
      <c r="I84" s="95"/>
      <c r="J84" s="95"/>
      <c r="K84" s="95"/>
    </row>
    <row r="85" spans="7:11" ht="19.5" customHeight="1">
      <c r="G85" s="95"/>
      <c r="H85" s="95"/>
      <c r="I85" s="95"/>
      <c r="J85" s="95"/>
      <c r="K85" s="95"/>
    </row>
    <row r="86" spans="7:11" ht="19.5" customHeight="1">
      <c r="G86" s="95"/>
      <c r="H86" s="95"/>
      <c r="I86" s="95"/>
      <c r="J86" s="95"/>
      <c r="K86" s="95"/>
    </row>
    <row r="87" spans="7:11" ht="19.5" customHeight="1">
      <c r="G87" s="95"/>
      <c r="H87" s="95"/>
      <c r="I87" s="95"/>
      <c r="J87" s="95"/>
      <c r="K87" s="95"/>
    </row>
    <row r="88" spans="7:11" ht="19.5" customHeight="1">
      <c r="G88" s="95"/>
      <c r="H88" s="95"/>
      <c r="I88" s="95"/>
      <c r="J88" s="95"/>
      <c r="K88" s="95"/>
    </row>
    <row r="89" spans="7:11" ht="19.5" customHeight="1">
      <c r="G89" s="95"/>
      <c r="H89" s="95"/>
      <c r="I89" s="95"/>
      <c r="J89" s="95"/>
      <c r="K89" s="95"/>
    </row>
    <row r="90" spans="7:11" ht="19.5" customHeight="1">
      <c r="G90" s="95"/>
      <c r="H90" s="95"/>
      <c r="I90" s="95"/>
      <c r="J90" s="95"/>
      <c r="K90" s="95"/>
    </row>
    <row r="91" spans="7:11" ht="19.5" customHeight="1">
      <c r="G91" s="95"/>
      <c r="H91" s="95"/>
      <c r="I91" s="95"/>
      <c r="J91" s="95"/>
      <c r="K91" s="95"/>
    </row>
    <row r="92" spans="7:11" ht="19.5" customHeight="1">
      <c r="G92" s="95"/>
      <c r="H92" s="95"/>
      <c r="I92" s="95"/>
      <c r="J92" s="95"/>
      <c r="K92" s="95"/>
    </row>
    <row r="93" spans="7:11" ht="19.5" customHeight="1">
      <c r="G93" s="95"/>
      <c r="H93" s="95"/>
      <c r="I93" s="95"/>
      <c r="J93" s="95"/>
      <c r="K93" s="95"/>
    </row>
    <row r="94" spans="7:11" ht="19.5" customHeight="1">
      <c r="G94" s="95"/>
      <c r="H94" s="95"/>
      <c r="I94" s="95"/>
      <c r="J94" s="95"/>
      <c r="K94" s="95"/>
    </row>
    <row r="95" spans="7:11" ht="19.5" customHeight="1">
      <c r="G95" s="95"/>
      <c r="H95" s="95"/>
      <c r="I95" s="95"/>
      <c r="J95" s="95"/>
      <c r="K95" s="95"/>
    </row>
    <row r="96" spans="7:11" ht="19.5" customHeight="1">
      <c r="G96" s="95"/>
      <c r="H96" s="95"/>
      <c r="I96" s="95"/>
      <c r="J96" s="95"/>
      <c r="K96" s="95"/>
    </row>
    <row r="97" spans="7:11" ht="19.5" customHeight="1">
      <c r="G97" s="95"/>
      <c r="H97" s="95"/>
      <c r="I97" s="95"/>
      <c r="J97" s="95"/>
      <c r="K97" s="95"/>
    </row>
    <row r="98" spans="7:11" ht="19.5" customHeight="1">
      <c r="G98" s="95"/>
      <c r="H98" s="95"/>
      <c r="I98" s="95"/>
      <c r="J98" s="95"/>
      <c r="K98" s="95"/>
    </row>
    <row r="99" spans="7:11" ht="19.5" customHeight="1">
      <c r="G99" s="95"/>
      <c r="H99" s="95"/>
      <c r="I99" s="95"/>
      <c r="J99" s="95"/>
      <c r="K99" s="95"/>
    </row>
    <row r="100" spans="7:11" ht="19.5" customHeight="1">
      <c r="G100" s="95"/>
      <c r="H100" s="95"/>
      <c r="I100" s="95"/>
      <c r="J100" s="95"/>
      <c r="K100" s="95"/>
    </row>
    <row r="101" spans="7:11" ht="19.5" customHeight="1">
      <c r="G101" s="95"/>
      <c r="H101" s="95"/>
      <c r="I101" s="95"/>
      <c r="J101" s="95"/>
      <c r="K101" s="95"/>
    </row>
    <row r="102" spans="7:11" ht="19.5" customHeight="1">
      <c r="G102" s="95"/>
      <c r="H102" s="95"/>
      <c r="I102" s="95"/>
      <c r="J102" s="95"/>
      <c r="K102" s="95"/>
    </row>
    <row r="103" spans="7:11" ht="19.5" customHeight="1">
      <c r="G103" s="95"/>
      <c r="H103" s="95"/>
      <c r="I103" s="95"/>
      <c r="J103" s="95"/>
      <c r="K103" s="95"/>
    </row>
    <row r="104" spans="7:11" ht="19.5" customHeight="1">
      <c r="G104" s="95"/>
      <c r="H104" s="95"/>
      <c r="I104" s="95"/>
      <c r="J104" s="95"/>
      <c r="K104" s="95"/>
    </row>
    <row r="105" spans="7:11" ht="19.5" customHeight="1">
      <c r="G105" s="95"/>
      <c r="H105" s="95"/>
      <c r="I105" s="95"/>
      <c r="J105" s="95"/>
      <c r="K105" s="95"/>
    </row>
    <row r="106" spans="7:11" ht="19.5" customHeight="1">
      <c r="G106" s="95"/>
      <c r="H106" s="95"/>
      <c r="I106" s="95"/>
      <c r="J106" s="95"/>
      <c r="K106" s="95"/>
    </row>
    <row r="107" spans="7:11" ht="19.5" customHeight="1">
      <c r="G107" s="95"/>
      <c r="H107" s="95"/>
      <c r="I107" s="95"/>
      <c r="J107" s="95"/>
      <c r="K107" s="95"/>
    </row>
    <row r="108" spans="7:11" ht="19.5" customHeight="1">
      <c r="G108" s="95"/>
      <c r="H108" s="95"/>
      <c r="I108" s="95"/>
      <c r="J108" s="95"/>
      <c r="K108" s="95"/>
    </row>
    <row r="109" spans="7:11" ht="19.5" customHeight="1">
      <c r="G109" s="95"/>
      <c r="H109" s="95"/>
      <c r="I109" s="95"/>
      <c r="J109" s="95"/>
      <c r="K109" s="95"/>
    </row>
    <row r="110" spans="7:11" ht="19.5" customHeight="1">
      <c r="G110" s="95"/>
      <c r="H110" s="95"/>
      <c r="I110" s="95"/>
      <c r="J110" s="95"/>
      <c r="K110" s="95"/>
    </row>
    <row r="111" spans="7:11" ht="19.5" customHeight="1">
      <c r="G111" s="95"/>
      <c r="H111" s="95"/>
      <c r="I111" s="95"/>
      <c r="J111" s="95"/>
      <c r="K111" s="95"/>
    </row>
    <row r="112" spans="7:11" ht="19.5" customHeight="1">
      <c r="G112" s="95"/>
      <c r="H112" s="95"/>
      <c r="I112" s="95"/>
      <c r="J112" s="95"/>
      <c r="K112" s="95"/>
    </row>
    <row r="113" spans="7:11" ht="19.5" customHeight="1">
      <c r="G113" s="95"/>
      <c r="H113" s="95"/>
      <c r="I113" s="95"/>
      <c r="J113" s="95"/>
      <c r="K113" s="95"/>
    </row>
    <row r="114" spans="7:11" ht="19.5" customHeight="1">
      <c r="G114" s="95"/>
      <c r="H114" s="95"/>
      <c r="I114" s="95"/>
      <c r="J114" s="95"/>
      <c r="K114" s="95"/>
    </row>
    <row r="115" spans="7:11" ht="19.5" customHeight="1">
      <c r="G115" s="95"/>
      <c r="H115" s="95"/>
      <c r="I115" s="95"/>
      <c r="J115" s="95"/>
      <c r="K115" s="95"/>
    </row>
    <row r="116" spans="7:11" ht="19.5" customHeight="1">
      <c r="G116" s="95"/>
      <c r="H116" s="95"/>
      <c r="I116" s="95"/>
      <c r="J116" s="95"/>
      <c r="K116" s="95"/>
    </row>
    <row r="117" spans="7:11" ht="19.5" customHeight="1">
      <c r="G117" s="95"/>
      <c r="H117" s="95"/>
      <c r="I117" s="95"/>
      <c r="J117" s="95"/>
      <c r="K117" s="95"/>
    </row>
    <row r="118" spans="7:11" ht="19.5" customHeight="1">
      <c r="G118" s="95"/>
      <c r="H118" s="95"/>
      <c r="I118" s="95"/>
      <c r="J118" s="95"/>
      <c r="K118" s="95"/>
    </row>
    <row r="119" spans="7:11" ht="19.5" customHeight="1">
      <c r="G119" s="95"/>
      <c r="H119" s="95"/>
      <c r="I119" s="95"/>
      <c r="J119" s="95"/>
      <c r="K119" s="95"/>
    </row>
    <row r="120" spans="7:11" ht="19.5" customHeight="1">
      <c r="G120" s="95"/>
      <c r="H120" s="95"/>
      <c r="I120" s="95"/>
      <c r="J120" s="95"/>
      <c r="K120" s="95"/>
    </row>
    <row r="121" spans="7:11" ht="19.5" customHeight="1">
      <c r="G121" s="95"/>
      <c r="H121" s="95"/>
      <c r="I121" s="95"/>
      <c r="J121" s="95"/>
      <c r="K121" s="95"/>
    </row>
    <row r="122" spans="7:11" ht="19.5" customHeight="1">
      <c r="G122" s="95"/>
      <c r="H122" s="95"/>
      <c r="I122" s="95"/>
      <c r="J122" s="95"/>
      <c r="K122" s="95"/>
    </row>
    <row r="123" spans="7:11" ht="19.5" customHeight="1">
      <c r="G123" s="95"/>
      <c r="H123" s="95"/>
      <c r="I123" s="95"/>
      <c r="J123" s="95"/>
      <c r="K123" s="95"/>
    </row>
    <row r="124" spans="7:11" ht="19.5" customHeight="1">
      <c r="G124" s="95"/>
      <c r="H124" s="95"/>
      <c r="I124" s="95"/>
      <c r="J124" s="95"/>
      <c r="K124" s="95"/>
    </row>
    <row r="125" spans="7:11" ht="19.5" customHeight="1">
      <c r="G125" s="95"/>
      <c r="H125" s="95"/>
      <c r="I125" s="95"/>
      <c r="J125" s="95"/>
      <c r="K125" s="95"/>
    </row>
    <row r="126" spans="7:11" ht="19.5" customHeight="1">
      <c r="G126" s="95"/>
      <c r="H126" s="95"/>
      <c r="I126" s="95"/>
      <c r="J126" s="95"/>
      <c r="K126" s="95"/>
    </row>
    <row r="127" spans="7:11" ht="19.5" customHeight="1">
      <c r="G127" s="95"/>
      <c r="H127" s="95"/>
      <c r="I127" s="95"/>
      <c r="J127" s="95"/>
      <c r="K127" s="95"/>
    </row>
    <row r="128" spans="7:11" ht="19.5" customHeight="1">
      <c r="G128" s="95"/>
      <c r="H128" s="95"/>
      <c r="I128" s="95"/>
      <c r="J128" s="95"/>
      <c r="K128" s="95"/>
    </row>
    <row r="129" spans="7:11" ht="19.5" customHeight="1">
      <c r="G129" s="95"/>
      <c r="H129" s="95"/>
      <c r="I129" s="95"/>
      <c r="J129" s="95"/>
      <c r="K129" s="95"/>
    </row>
    <row r="130" spans="7:11" ht="19.5" customHeight="1">
      <c r="G130" s="95"/>
      <c r="H130" s="95"/>
      <c r="I130" s="95"/>
      <c r="J130" s="95"/>
      <c r="K130" s="95"/>
    </row>
    <row r="131" spans="7:11" ht="19.5" customHeight="1">
      <c r="G131" s="95"/>
      <c r="H131" s="95"/>
      <c r="I131" s="95"/>
      <c r="J131" s="95"/>
      <c r="K131" s="95"/>
    </row>
    <row r="132" spans="7:11" ht="19.5" customHeight="1">
      <c r="G132" s="95"/>
      <c r="H132" s="95"/>
      <c r="I132" s="95"/>
      <c r="J132" s="95"/>
      <c r="K132" s="95"/>
    </row>
    <row r="133" spans="7:11" ht="19.5" customHeight="1">
      <c r="G133" s="95"/>
      <c r="H133" s="95"/>
      <c r="I133" s="95"/>
      <c r="J133" s="95"/>
      <c r="K133" s="95"/>
    </row>
    <row r="134" spans="7:11" ht="19.5" customHeight="1">
      <c r="G134" s="95"/>
      <c r="H134" s="95"/>
      <c r="I134" s="95"/>
      <c r="J134" s="95"/>
      <c r="K134" s="95"/>
    </row>
    <row r="135" spans="7:11" ht="19.5" customHeight="1">
      <c r="G135" s="95"/>
      <c r="H135" s="95"/>
      <c r="I135" s="95"/>
      <c r="J135" s="95"/>
      <c r="K135" s="95"/>
    </row>
    <row r="136" spans="7:11" ht="19.5" customHeight="1">
      <c r="G136" s="95"/>
      <c r="H136" s="95"/>
      <c r="I136" s="95"/>
      <c r="J136" s="95"/>
      <c r="K136" s="95"/>
    </row>
    <row r="137" spans="7:11" ht="19.5" customHeight="1">
      <c r="G137" s="95"/>
      <c r="H137" s="95"/>
      <c r="I137" s="95"/>
      <c r="J137" s="95"/>
      <c r="K137" s="95"/>
    </row>
    <row r="138" spans="7:11" ht="19.5" customHeight="1">
      <c r="G138" s="95"/>
      <c r="H138" s="95"/>
      <c r="I138" s="95"/>
      <c r="J138" s="95"/>
      <c r="K138" s="95"/>
    </row>
    <row r="139" spans="7:11" ht="19.5" customHeight="1">
      <c r="G139" s="95"/>
      <c r="H139" s="95"/>
      <c r="I139" s="95"/>
      <c r="J139" s="95"/>
      <c r="K139" s="95"/>
    </row>
    <row r="140" spans="7:11" ht="19.5" customHeight="1">
      <c r="G140" s="95"/>
      <c r="H140" s="95"/>
      <c r="I140" s="95"/>
      <c r="J140" s="95"/>
      <c r="K140" s="95"/>
    </row>
    <row r="141" spans="7:11" ht="19.5" customHeight="1">
      <c r="G141" s="95"/>
      <c r="H141" s="95"/>
      <c r="I141" s="95"/>
      <c r="J141" s="95"/>
      <c r="K141" s="95"/>
    </row>
    <row r="142" spans="7:11" ht="19.5" customHeight="1">
      <c r="G142" s="95"/>
      <c r="H142" s="95"/>
      <c r="I142" s="95"/>
      <c r="J142" s="95"/>
      <c r="K142" s="95"/>
    </row>
    <row r="143" spans="7:11" ht="19.5" customHeight="1">
      <c r="G143" s="95"/>
      <c r="H143" s="95"/>
      <c r="I143" s="95"/>
      <c r="J143" s="95"/>
      <c r="K143" s="95"/>
    </row>
    <row r="144" spans="7:11" ht="19.5" customHeight="1">
      <c r="G144" s="95"/>
      <c r="H144" s="95"/>
      <c r="I144" s="95"/>
      <c r="J144" s="95"/>
      <c r="K144" s="95"/>
    </row>
    <row r="145" spans="7:11" ht="19.5" customHeight="1">
      <c r="G145" s="95"/>
      <c r="H145" s="95"/>
      <c r="I145" s="95"/>
      <c r="J145" s="95"/>
      <c r="K145" s="95"/>
    </row>
    <row r="146" spans="7:11" ht="19.5" customHeight="1">
      <c r="G146" s="95"/>
      <c r="H146" s="95"/>
      <c r="I146" s="95"/>
      <c r="J146" s="95"/>
      <c r="K146" s="95"/>
    </row>
    <row r="147" spans="7:11" ht="19.5" customHeight="1">
      <c r="G147" s="95"/>
      <c r="H147" s="95"/>
      <c r="I147" s="95"/>
      <c r="J147" s="95"/>
      <c r="K147" s="95"/>
    </row>
    <row r="148" spans="7:11" ht="19.5" customHeight="1">
      <c r="G148" s="95"/>
      <c r="H148" s="95"/>
      <c r="I148" s="95"/>
      <c r="J148" s="95"/>
      <c r="K148" s="95"/>
    </row>
    <row r="149" spans="7:11" ht="19.5" customHeight="1">
      <c r="G149" s="95"/>
      <c r="H149" s="95"/>
      <c r="I149" s="95"/>
      <c r="J149" s="95"/>
      <c r="K149" s="95"/>
    </row>
    <row r="150" spans="7:11" ht="19.5" customHeight="1">
      <c r="G150" s="95"/>
      <c r="H150" s="95"/>
      <c r="I150" s="95"/>
      <c r="J150" s="95"/>
      <c r="K150" s="95"/>
    </row>
    <row r="151" spans="7:11" ht="19.5" customHeight="1">
      <c r="G151" s="95"/>
      <c r="H151" s="95"/>
      <c r="I151" s="95"/>
      <c r="J151" s="95"/>
      <c r="K151" s="95"/>
    </row>
    <row r="152" spans="7:11" ht="19.5" customHeight="1">
      <c r="G152" s="95"/>
      <c r="H152" s="95"/>
      <c r="I152" s="95"/>
      <c r="J152" s="95"/>
      <c r="K152" s="95"/>
    </row>
    <row r="153" spans="7:11" ht="19.5" customHeight="1">
      <c r="G153" s="95"/>
      <c r="H153" s="95"/>
      <c r="I153" s="95"/>
      <c r="J153" s="95"/>
      <c r="K153" s="95"/>
    </row>
    <row r="154" spans="7:11" ht="19.5" customHeight="1">
      <c r="G154" s="95"/>
      <c r="H154" s="95"/>
      <c r="I154" s="95"/>
      <c r="J154" s="95"/>
      <c r="K154" s="95"/>
    </row>
    <row r="155" spans="7:11" ht="19.5" customHeight="1">
      <c r="G155" s="95"/>
      <c r="H155" s="95"/>
      <c r="I155" s="95"/>
      <c r="J155" s="95"/>
      <c r="K155" s="95"/>
    </row>
    <row r="156" spans="7:11" ht="19.5" customHeight="1">
      <c r="G156" s="95"/>
      <c r="H156" s="95"/>
      <c r="I156" s="95"/>
      <c r="J156" s="95"/>
      <c r="K156" s="95"/>
    </row>
    <row r="157" spans="7:11" ht="19.5" customHeight="1">
      <c r="G157" s="95"/>
      <c r="H157" s="95"/>
      <c r="I157" s="95"/>
      <c r="J157" s="95"/>
      <c r="K157" s="95"/>
    </row>
    <row r="158" spans="7:11" ht="19.5" customHeight="1">
      <c r="G158" s="95"/>
      <c r="H158" s="95"/>
      <c r="I158" s="95"/>
      <c r="J158" s="95"/>
      <c r="K158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2023-08-24T10:18:27Z</dcterms:created>
  <dcterms:modified xsi:type="dcterms:W3CDTF">2023-08-25T06:39:02Z</dcterms:modified>
  <cp:category/>
  <cp:version/>
  <cp:contentType/>
  <cp:contentStatus/>
</cp:coreProperties>
</file>