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88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'[3]BoP'!#REF!</definedName>
    <definedName name="_______CPI98">'[4]REER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'[5]Annual Tables'!#REF!</definedName>
    <definedName name="_______PAG2">'[5]Index'!#REF!</definedName>
    <definedName name="_______PAG3">'[5]Index'!#REF!</definedName>
    <definedName name="_______PAG4">'[5]Index'!#REF!</definedName>
    <definedName name="_______PAG5">'[5]Index'!#REF!</definedName>
    <definedName name="_______PAG6">'[5]Index'!#REF!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'[4]REER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'[3]RES'!#REF!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'[6]INT_RATES_old'!$A$1:$I$34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'[7]EU2DBase'!$C$1:$F$196</definedName>
    <definedName name="_______UKR2">'[7]EU2DBase'!$G$1:$U$196</definedName>
    <definedName name="_______UKR3">'[7]EU2DBase'!#REF!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a47">[0]!___BOP2 '[9]LINK'!$A$1:$A$42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'[3]OUTPUT'!#REF!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PRINT_AREA_MI">'[7]EU2DBase'!$C$12:$U$156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<sst xmlns="http://schemas.openxmlformats.org/spreadsheetml/2006/main" count="60" uniqueCount="55">
  <si>
    <t>Anexa nr.2</t>
  </si>
  <si>
    <t xml:space="preserve"> EXECUŢIA BUGETULUI GENERAL CONSOLIDAT </t>
  </si>
  <si>
    <t xml:space="preserve">    </t>
  </si>
  <si>
    <t xml:space="preserve">
 Realizări 1.01.-31.08.2022
</t>
  </si>
  <si>
    <t xml:space="preserve">
Realizări 1.01.-31.08.2023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</si>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</sst>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164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%202023%20-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3 "/>
      <sheetName val="UAT august 2023"/>
      <sheetName val="consolidari august"/>
      <sheetName val="iulie 2023  (valori)"/>
      <sheetName val="UAT iulie 2023 (valori)"/>
      <sheetName val="Sinteza - An 2"/>
      <sheetName val="Sinteza - An 2 (engleza)"/>
      <sheetName val="2023 Engl"/>
      <sheetName val="2022 - 2023"/>
      <sheetName val="Progr.31.08.2023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august 2022 "/>
      <sheetName val="august 2022 leg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3"/>
  <sheetViews>
    <sheetView showZeros="0" tabSelected="1" view="pageBreakPreview" zoomScale="75" zoomScaleNormal="75" zoomScaleSheetLayoutView="75" zoomScalePageLayoutView="0" workbookViewId="0" topLeftCell="A41">
      <selection activeCell="R51" sqref="R51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17.25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1409783.9</v>
      </c>
      <c r="C10" s="31"/>
      <c r="D10" s="31"/>
      <c r="E10" s="31"/>
      <c r="F10" s="31"/>
      <c r="G10" s="31">
        <v>1591000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B13+B30+B31+B33+B34+B32+B35+B36+B37</f>
        <v>293854.2759297601</v>
      </c>
      <c r="C12" s="38">
        <f>B12/$B$10*100</f>
        <v>20.843923379303742</v>
      </c>
      <c r="D12" s="38">
        <f>B12/B$12*100</f>
        <v>100</v>
      </c>
      <c r="E12" s="38"/>
      <c r="F12" s="38"/>
      <c r="G12" s="37">
        <f>G13+G30+G31+G33+G34+G32+G35+G36+G37+G29</f>
        <v>330466.90869979</v>
      </c>
      <c r="H12" s="38">
        <f>G12/$G$10*100</f>
        <v>20.771018774342554</v>
      </c>
      <c r="I12" s="38">
        <f aca="true" t="shared" si="0" ref="I12:I32">G12/G$12*100</f>
        <v>100</v>
      </c>
      <c r="J12" s="38"/>
      <c r="K12" s="38">
        <f aca="true" t="shared" si="1" ref="K12:K28">G12-B12</f>
        <v>36612.632770029944</v>
      </c>
      <c r="L12" s="39">
        <f aca="true" t="shared" si="2" ref="L12:L28">G12/B12-1</f>
        <v>0.12459452105703384</v>
      </c>
    </row>
    <row r="13" spans="1:12" s="44" customFormat="1" ht="24.75" customHeight="1">
      <c r="A13" s="40" t="s">
        <v>12</v>
      </c>
      <c r="B13" s="41">
        <f>B14+B27+B28</f>
        <v>272109.87031476</v>
      </c>
      <c r="C13" s="42">
        <f>B13/$B$10*100</f>
        <v>19.301530561865547</v>
      </c>
      <c r="D13" s="42">
        <f>B13/B$12*100</f>
        <v>92.6002759203689</v>
      </c>
      <c r="E13" s="42"/>
      <c r="F13" s="42"/>
      <c r="G13" s="41">
        <f>G14+G27+G28</f>
        <v>301668.68486779</v>
      </c>
      <c r="H13" s="42">
        <f>G13/$G$10*100</f>
        <v>18.96094813751037</v>
      </c>
      <c r="I13" s="42">
        <f t="shared" si="0"/>
        <v>91.28559529748212</v>
      </c>
      <c r="J13" s="42"/>
      <c r="K13" s="42">
        <f t="shared" si="1"/>
        <v>29558.81455303001</v>
      </c>
      <c r="L13" s="43">
        <f t="shared" si="2"/>
        <v>0.10862823358387619</v>
      </c>
    </row>
    <row r="14" spans="1:12" s="44" customFormat="1" ht="25.5" customHeight="1">
      <c r="A14" s="45" t="s">
        <v>13</v>
      </c>
      <c r="B14" s="41">
        <f>B15+B19+B20+B25+B26</f>
        <v>152207.12352999998</v>
      </c>
      <c r="C14" s="42">
        <f>B14/$B$10*100</f>
        <v>10.796486151530031</v>
      </c>
      <c r="D14" s="42">
        <f aca="true" t="shared" si="3" ref="D14:D34">B14/B$12*100</f>
        <v>51.79680406160978</v>
      </c>
      <c r="E14" s="42"/>
      <c r="F14" s="42"/>
      <c r="G14" s="41">
        <f>G15+G19+G20+G25+G26</f>
        <v>168210.492991</v>
      </c>
      <c r="H14" s="42">
        <f>G14/$G$10*100</f>
        <v>10.572626837900692</v>
      </c>
      <c r="I14" s="42">
        <f t="shared" si="0"/>
        <v>50.90085831976885</v>
      </c>
      <c r="J14" s="42"/>
      <c r="K14" s="42">
        <f t="shared" si="1"/>
        <v>16003.369461000024</v>
      </c>
      <c r="L14" s="43">
        <f t="shared" si="2"/>
        <v>0.10514205307773095</v>
      </c>
    </row>
    <row r="15" spans="1:12" s="44" customFormat="1" ht="40.5" customHeight="1">
      <c r="A15" s="46" t="s">
        <v>14</v>
      </c>
      <c r="B15" s="41">
        <f>B16+B17+B18</f>
        <v>43363.596</v>
      </c>
      <c r="C15" s="42">
        <f>B15/$B$10*100</f>
        <v>3.075903760852993</v>
      </c>
      <c r="D15" s="42">
        <f t="shared" si="3"/>
        <v>14.756836824237734</v>
      </c>
      <c r="E15" s="42"/>
      <c r="F15" s="42"/>
      <c r="G15" s="41">
        <f>G16+G17+G18</f>
        <v>50643.405467000004</v>
      </c>
      <c r="H15" s="42">
        <f>G15/$G$10*100</f>
        <v>3.183117879761157</v>
      </c>
      <c r="I15" s="42">
        <f t="shared" si="0"/>
        <v>15.324803825670363</v>
      </c>
      <c r="J15" s="42"/>
      <c r="K15" s="42">
        <f t="shared" si="1"/>
        <v>7279.809467000006</v>
      </c>
      <c r="L15" s="43">
        <f t="shared" si="2"/>
        <v>0.1678783620020814</v>
      </c>
    </row>
    <row r="16" spans="1:12" ht="25.5" customHeight="1">
      <c r="A16" s="47" t="s">
        <v>15</v>
      </c>
      <c r="B16" s="48">
        <v>17981.217</v>
      </c>
      <c r="C16" s="48">
        <f aca="true" t="shared" si="4" ref="C16:C28">B16/$B$10*100</f>
        <v>1.2754590969580517</v>
      </c>
      <c r="D16" s="48">
        <f t="shared" si="3"/>
        <v>6.119093194443781</v>
      </c>
      <c r="E16" s="48"/>
      <c r="F16" s="48"/>
      <c r="G16" s="48">
        <v>20150.406</v>
      </c>
      <c r="H16" s="48">
        <f aca="true" t="shared" si="5" ref="H16:H28">G16/$G$10*100</f>
        <v>1.2665245757385293</v>
      </c>
      <c r="I16" s="48">
        <f t="shared" si="0"/>
        <v>6.097556357240438</v>
      </c>
      <c r="J16" s="48"/>
      <c r="K16" s="48">
        <f t="shared" si="1"/>
        <v>2169.1889999999985</v>
      </c>
      <c r="L16" s="49">
        <f t="shared" si="2"/>
        <v>0.12063638406677368</v>
      </c>
    </row>
    <row r="17" spans="1:12" ht="18" customHeight="1">
      <c r="A17" s="47" t="s">
        <v>16</v>
      </c>
      <c r="B17" s="48">
        <v>22081.728</v>
      </c>
      <c r="C17" s="48">
        <f t="shared" si="4"/>
        <v>1.5663200579890295</v>
      </c>
      <c r="D17" s="48">
        <f t="shared" si="3"/>
        <v>7.514516482747452</v>
      </c>
      <c r="E17" s="48"/>
      <c r="F17" s="48"/>
      <c r="G17" s="48">
        <v>26926.599467000004</v>
      </c>
      <c r="H17" s="48">
        <f t="shared" si="5"/>
        <v>1.6924323989314898</v>
      </c>
      <c r="I17" s="48">
        <f>G17/G$12*100</f>
        <v>8.148047129118533</v>
      </c>
      <c r="J17" s="48"/>
      <c r="K17" s="48">
        <f t="shared" si="1"/>
        <v>4844.8714670000045</v>
      </c>
      <c r="L17" s="49">
        <f t="shared" si="2"/>
        <v>0.21940635565296351</v>
      </c>
    </row>
    <row r="18" spans="1:12" ht="31.5" customHeight="1">
      <c r="A18" s="50" t="s">
        <v>17</v>
      </c>
      <c r="B18" s="48">
        <v>3300.651</v>
      </c>
      <c r="C18" s="48">
        <f t="shared" si="4"/>
        <v>0.23412460590591225</v>
      </c>
      <c r="D18" s="48">
        <f t="shared" si="3"/>
        <v>1.123227147046502</v>
      </c>
      <c r="E18" s="48"/>
      <c r="F18" s="48"/>
      <c r="G18" s="48">
        <v>3566.4</v>
      </c>
      <c r="H18" s="48">
        <f t="shared" si="5"/>
        <v>0.22416090509113765</v>
      </c>
      <c r="I18" s="48">
        <f t="shared" si="0"/>
        <v>1.0792003393113914</v>
      </c>
      <c r="J18" s="48"/>
      <c r="K18" s="48">
        <f t="shared" si="1"/>
        <v>265.74900000000025</v>
      </c>
      <c r="L18" s="49">
        <f t="shared" si="2"/>
        <v>0.08051411676060272</v>
      </c>
    </row>
    <row r="19" spans="1:12" ht="24" customHeight="1">
      <c r="A19" s="46" t="s">
        <v>18</v>
      </c>
      <c r="B19" s="42">
        <v>5650.360000000001</v>
      </c>
      <c r="C19" s="42">
        <f t="shared" si="4"/>
        <v>0.40079617876186563</v>
      </c>
      <c r="D19" s="42">
        <f t="shared" si="3"/>
        <v>1.9228442336332057</v>
      </c>
      <c r="E19" s="42"/>
      <c r="F19" s="42"/>
      <c r="G19" s="42">
        <v>5990.75</v>
      </c>
      <c r="H19" s="42">
        <f t="shared" si="5"/>
        <v>0.3765399120050283</v>
      </c>
      <c r="I19" s="42">
        <f t="shared" si="0"/>
        <v>1.8128138831117424</v>
      </c>
      <c r="J19" s="42"/>
      <c r="K19" s="42">
        <f t="shared" si="1"/>
        <v>340.3899999999994</v>
      </c>
      <c r="L19" s="43">
        <f t="shared" si="2"/>
        <v>0.060242179259374584</v>
      </c>
    </row>
    <row r="20" spans="1:12" ht="23.25" customHeight="1">
      <c r="A20" s="51" t="s">
        <v>19</v>
      </c>
      <c r="B20" s="41">
        <f>B21+B22+B23+B24</f>
        <v>100903.53253</v>
      </c>
      <c r="C20" s="42">
        <f>B20/$B$10*100</f>
        <v>7.15737585952003</v>
      </c>
      <c r="D20" s="42">
        <f t="shared" si="3"/>
        <v>34.33794938349611</v>
      </c>
      <c r="E20" s="42"/>
      <c r="F20" s="42"/>
      <c r="G20" s="41">
        <f>G21+G22+G23+G24</f>
        <v>109456.41352399999</v>
      </c>
      <c r="H20" s="42">
        <f>G20/$G$10*100</f>
        <v>6.879724294406034</v>
      </c>
      <c r="I20" s="42">
        <f t="shared" si="0"/>
        <v>33.121747031995504</v>
      </c>
      <c r="J20" s="42"/>
      <c r="K20" s="42">
        <f t="shared" si="1"/>
        <v>8552.880993999992</v>
      </c>
      <c r="L20" s="43">
        <f t="shared" si="2"/>
        <v>0.08476294912130156</v>
      </c>
    </row>
    <row r="21" spans="1:12" ht="20.25" customHeight="1">
      <c r="A21" s="47" t="s">
        <v>20</v>
      </c>
      <c r="B21" s="34">
        <v>60834.577999999994</v>
      </c>
      <c r="C21" s="48">
        <f t="shared" si="4"/>
        <v>4.315170431439882</v>
      </c>
      <c r="D21" s="48">
        <f t="shared" si="3"/>
        <v>20.7022946348214</v>
      </c>
      <c r="E21" s="48"/>
      <c r="F21" s="48"/>
      <c r="G21" s="48">
        <v>66474.044</v>
      </c>
      <c r="H21" s="48">
        <f t="shared" si="5"/>
        <v>4.178129729729729</v>
      </c>
      <c r="I21" s="48">
        <f>G21/G$12*100</f>
        <v>20.115189221680225</v>
      </c>
      <c r="J21" s="48"/>
      <c r="K21" s="48">
        <f t="shared" si="1"/>
        <v>5639.466</v>
      </c>
      <c r="L21" s="49">
        <f t="shared" si="2"/>
        <v>0.09270165398369334</v>
      </c>
    </row>
    <row r="22" spans="1:12" ht="18" customHeight="1">
      <c r="A22" s="47" t="s">
        <v>21</v>
      </c>
      <c r="B22" s="34">
        <v>23853.566</v>
      </c>
      <c r="C22" s="48">
        <f t="shared" si="4"/>
        <v>1.6920015897471947</v>
      </c>
      <c r="D22" s="48">
        <f t="shared" si="3"/>
        <v>8.117481334762578</v>
      </c>
      <c r="E22" s="48"/>
      <c r="F22" s="48"/>
      <c r="G22" s="48">
        <v>24015.029</v>
      </c>
      <c r="H22" s="48">
        <f t="shared" si="5"/>
        <v>1.5094298554368322</v>
      </c>
      <c r="I22" s="48">
        <f t="shared" si="0"/>
        <v>7.266999620169612</v>
      </c>
      <c r="J22" s="48"/>
      <c r="K22" s="48">
        <f t="shared" si="1"/>
        <v>161.46299999999974</v>
      </c>
      <c r="L22" s="49">
        <f t="shared" si="2"/>
        <v>0.006768925032005768</v>
      </c>
    </row>
    <row r="23" spans="1:12" s="53" customFormat="1" ht="23.25" customHeight="1">
      <c r="A23" s="52" t="s">
        <v>22</v>
      </c>
      <c r="B23" s="34">
        <v>12187.320529999999</v>
      </c>
      <c r="C23" s="48">
        <f t="shared" si="4"/>
        <v>0.8644814662729514</v>
      </c>
      <c r="D23" s="48">
        <f t="shared" si="3"/>
        <v>4.147402821156542</v>
      </c>
      <c r="E23" s="48"/>
      <c r="F23" s="48"/>
      <c r="G23" s="48">
        <v>14082.236524</v>
      </c>
      <c r="H23" s="48">
        <f t="shared" si="5"/>
        <v>0.8851185747328725</v>
      </c>
      <c r="I23" s="48">
        <f t="shared" si="0"/>
        <v>4.261315173554304</v>
      </c>
      <c r="J23" s="48"/>
      <c r="K23" s="48">
        <f t="shared" si="1"/>
        <v>1894.9159940000009</v>
      </c>
      <c r="L23" s="49">
        <f t="shared" si="2"/>
        <v>0.15548257628373063</v>
      </c>
    </row>
    <row r="24" spans="1:12" ht="49.5" customHeight="1">
      <c r="A24" s="52" t="s">
        <v>23</v>
      </c>
      <c r="B24" s="34">
        <v>4028.068</v>
      </c>
      <c r="C24" s="48">
        <f t="shared" si="4"/>
        <v>0.28572237206000156</v>
      </c>
      <c r="D24" s="48">
        <f t="shared" si="3"/>
        <v>1.3707705927555836</v>
      </c>
      <c r="E24" s="48"/>
      <c r="F24" s="48"/>
      <c r="G24" s="48">
        <v>4885.104</v>
      </c>
      <c r="H24" s="48">
        <f t="shared" si="5"/>
        <v>0.3070461345065996</v>
      </c>
      <c r="I24" s="48">
        <f t="shared" si="0"/>
        <v>1.4782430165913627</v>
      </c>
      <c r="J24" s="48"/>
      <c r="K24" s="48">
        <f t="shared" si="1"/>
        <v>857.0360000000001</v>
      </c>
      <c r="L24" s="49">
        <f t="shared" si="2"/>
        <v>0.21276602083182317</v>
      </c>
    </row>
    <row r="25" spans="1:12" s="44" customFormat="1" ht="35.25" customHeight="1">
      <c r="A25" s="51" t="s">
        <v>24</v>
      </c>
      <c r="B25" s="54">
        <v>1342.544</v>
      </c>
      <c r="C25" s="42">
        <f t="shared" si="4"/>
        <v>0.0952304817780938</v>
      </c>
      <c r="D25" s="42">
        <f t="shared" si="3"/>
        <v>0.4568740732977825</v>
      </c>
      <c r="E25" s="42"/>
      <c r="F25" s="42"/>
      <c r="G25" s="42">
        <v>1141.111</v>
      </c>
      <c r="H25" s="42">
        <f t="shared" si="5"/>
        <v>0.07172287869264614</v>
      </c>
      <c r="I25" s="42">
        <f t="shared" si="0"/>
        <v>0.3453026520838833</v>
      </c>
      <c r="J25" s="42"/>
      <c r="K25" s="42">
        <f t="shared" si="1"/>
        <v>-201.433</v>
      </c>
      <c r="L25" s="43">
        <f t="shared" si="2"/>
        <v>-0.150038285523603</v>
      </c>
    </row>
    <row r="26" spans="1:12" s="44" customFormat="1" ht="17.25" customHeight="1">
      <c r="A26" s="55" t="s">
        <v>25</v>
      </c>
      <c r="B26" s="54">
        <v>947.0909999999999</v>
      </c>
      <c r="C26" s="42">
        <f t="shared" si="4"/>
        <v>0.06717987061704989</v>
      </c>
      <c r="D26" s="42">
        <f t="shared" si="3"/>
        <v>0.32229954694495677</v>
      </c>
      <c r="E26" s="42"/>
      <c r="F26" s="42"/>
      <c r="G26" s="42">
        <v>978.813</v>
      </c>
      <c r="H26" s="42">
        <f t="shared" si="5"/>
        <v>0.06152187303582653</v>
      </c>
      <c r="I26" s="42">
        <f t="shared" si="0"/>
        <v>0.2961909269073579</v>
      </c>
      <c r="J26" s="42"/>
      <c r="K26" s="42">
        <f t="shared" si="1"/>
        <v>31.722000000000094</v>
      </c>
      <c r="L26" s="43">
        <f t="shared" si="2"/>
        <v>0.033494141534446076</v>
      </c>
    </row>
    <row r="27" spans="1:12" s="44" customFormat="1" ht="18" customHeight="1">
      <c r="A27" s="56" t="s">
        <v>26</v>
      </c>
      <c r="B27" s="54">
        <v>91682.066579</v>
      </c>
      <c r="C27" s="42">
        <f>B27/$B$10*100</f>
        <v>6.503270932445747</v>
      </c>
      <c r="D27" s="42">
        <f t="shared" si="3"/>
        <v>31.199840903766447</v>
      </c>
      <c r="E27" s="42"/>
      <c r="F27" s="42"/>
      <c r="G27" s="42">
        <v>103999.93174399999</v>
      </c>
      <c r="H27" s="42">
        <f t="shared" si="5"/>
        <v>6.536765037335009</v>
      </c>
      <c r="I27" s="42">
        <f>G27/G$12*100</f>
        <v>31.47060386565902</v>
      </c>
      <c r="J27" s="42"/>
      <c r="K27" s="42">
        <f t="shared" si="1"/>
        <v>12317.865164999981</v>
      </c>
      <c r="L27" s="43">
        <f t="shared" si="2"/>
        <v>0.13435413952396025</v>
      </c>
    </row>
    <row r="28" spans="1:12" s="44" customFormat="1" ht="18.75" customHeight="1">
      <c r="A28" s="58" t="s">
        <v>27</v>
      </c>
      <c r="B28" s="54">
        <v>28220.68020576</v>
      </c>
      <c r="C28" s="42">
        <f t="shared" si="4"/>
        <v>2.0017734778897673</v>
      </c>
      <c r="D28" s="42">
        <f t="shared" si="3"/>
        <v>9.603630954992665</v>
      </c>
      <c r="E28" s="42"/>
      <c r="F28" s="42"/>
      <c r="G28" s="42">
        <v>29458.26013279</v>
      </c>
      <c r="H28" s="42">
        <f t="shared" si="5"/>
        <v>1.85155626227467</v>
      </c>
      <c r="I28" s="42">
        <f>G28/G$12*100</f>
        <v>8.914133112054229</v>
      </c>
      <c r="J28" s="42"/>
      <c r="K28" s="42">
        <f t="shared" si="1"/>
        <v>1237.5799270300013</v>
      </c>
      <c r="L28" s="43">
        <f t="shared" si="2"/>
        <v>0.043853653349482435</v>
      </c>
    </row>
    <row r="29" spans="1:12" s="44" customFormat="1" ht="16.5" customHeight="1">
      <c r="A29" s="59" t="s">
        <v>28</v>
      </c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29</v>
      </c>
      <c r="B30" s="54">
        <v>836.4380000000001</v>
      </c>
      <c r="C30" s="42">
        <f>B30/$B$10*100</f>
        <v>0.05933093717413004</v>
      </c>
      <c r="D30" s="42">
        <f t="shared" si="3"/>
        <v>0.2846438076674214</v>
      </c>
      <c r="E30" s="42"/>
      <c r="F30" s="42"/>
      <c r="G30" s="42">
        <v>832.7429999999999</v>
      </c>
      <c r="H30" s="42">
        <f>G30/$G$10*100</f>
        <v>0.052340854808296665</v>
      </c>
      <c r="I30" s="42">
        <f t="shared" si="0"/>
        <v>0.25198982956459903</v>
      </c>
      <c r="J30" s="42"/>
      <c r="K30" s="42">
        <f>G30-B30</f>
        <v>-3.6950000000001637</v>
      </c>
      <c r="L30" s="43">
        <f>G30/B30-1</f>
        <v>-0.004417542005504482</v>
      </c>
    </row>
    <row r="31" spans="1:12" s="44" customFormat="1" ht="18" customHeight="1">
      <c r="A31" s="60" t="s">
        <v>30</v>
      </c>
      <c r="B31" s="54">
        <v>28.280251</v>
      </c>
      <c r="C31" s="42">
        <f>B31/$B$10*100</f>
        <v>0.0020059990045282828</v>
      </c>
      <c r="D31" s="42">
        <f t="shared" si="3"/>
        <v>0.009623903178036389</v>
      </c>
      <c r="E31" s="42"/>
      <c r="F31" s="42"/>
      <c r="G31" s="42">
        <v>0.0179</v>
      </c>
      <c r="H31" s="42">
        <f>G31/$G$10*100</f>
        <v>1.1250785669390322E-06</v>
      </c>
      <c r="I31" s="42">
        <f t="shared" si="0"/>
        <v>5.416578643358543E-06</v>
      </c>
      <c r="J31" s="42"/>
      <c r="K31" s="42">
        <f>G31-B31</f>
        <v>-28.262351</v>
      </c>
      <c r="L31" s="96">
        <f>G31/B31-1</f>
        <v>-0.9993670494650135</v>
      </c>
    </row>
    <row r="32" spans="1:12" s="44" customFormat="1" ht="34.5" customHeight="1">
      <c r="A32" s="61" t="s">
        <v>31</v>
      </c>
      <c r="B32" s="54">
        <v>807.648853</v>
      </c>
      <c r="C32" s="42">
        <f>B32/$B$10*100</f>
        <v>0.05728884072232632</v>
      </c>
      <c r="D32" s="42">
        <f t="shared" si="3"/>
        <v>0.2748467247735582</v>
      </c>
      <c r="E32" s="42"/>
      <c r="F32" s="42"/>
      <c r="G32" s="42">
        <v>1724.3474239999998</v>
      </c>
      <c r="H32" s="42">
        <f>G32/$G$10*100</f>
        <v>0.10838135914519169</v>
      </c>
      <c r="I32" s="42">
        <f t="shared" si="0"/>
        <v>0.5217912531043976</v>
      </c>
      <c r="J32" s="42"/>
      <c r="K32" s="42">
        <f>G32-B32</f>
        <v>916.6985709999998</v>
      </c>
      <c r="L32" s="96">
        <f>G32/B32-1</f>
        <v>1.135021200853485</v>
      </c>
    </row>
    <row r="33" spans="1:12" s="44" customFormat="1" ht="16.5" customHeight="1">
      <c r="A33" s="62" t="s">
        <v>32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96"/>
    </row>
    <row r="34" spans="1:12" ht="18" customHeight="1">
      <c r="A34" s="60" t="s">
        <v>33</v>
      </c>
      <c r="B34" s="62">
        <v>-42.609996</v>
      </c>
      <c r="C34" s="62">
        <f>B34/$B$10*100</f>
        <v>-0.0030224487596999796</v>
      </c>
      <c r="D34" s="62">
        <f t="shared" si="3"/>
        <v>-0.014500383179785704</v>
      </c>
      <c r="E34" s="62"/>
      <c r="F34" s="62"/>
      <c r="G34" s="62">
        <v>-101.31755199999999</v>
      </c>
      <c r="H34" s="62">
        <f>G34/$G$10*100</f>
        <v>-0.006368167944688874</v>
      </c>
      <c r="I34" s="62">
        <f>G34/G$12*100</f>
        <v>-0.030658909964277573</v>
      </c>
      <c r="J34" s="62"/>
      <c r="K34" s="62">
        <f>G34-B34</f>
        <v>-58.70755599999999</v>
      </c>
      <c r="L34" s="96">
        <f>G34/B34-1</f>
        <v>1.3777883480674342</v>
      </c>
    </row>
    <row r="35" spans="1:12" ht="18.75" customHeight="1">
      <c r="A35" s="63" t="s">
        <v>34</v>
      </c>
      <c r="B35" s="54">
        <v>494.46</v>
      </c>
      <c r="C35" s="54">
        <f>B35/$B$10*100</f>
        <v>0.0350734605495211</v>
      </c>
      <c r="D35" s="54">
        <f>B35/B$12*100</f>
        <v>0.1682670767459551</v>
      </c>
      <c r="E35" s="41"/>
      <c r="F35" s="42"/>
      <c r="G35" s="54">
        <v>56.242456999999995</v>
      </c>
      <c r="H35" s="54">
        <f>G35/$G$10*100</f>
        <v>0.0035350381521055936</v>
      </c>
      <c r="I35" s="54">
        <f>G35/G$12*100</f>
        <v>0.0170190889070509</v>
      </c>
      <c r="J35" s="54"/>
      <c r="K35" s="54">
        <f>G35-B35</f>
        <v>-438.217543</v>
      </c>
      <c r="L35" s="43">
        <f>G35/B35-1</f>
        <v>-0.886254789062816</v>
      </c>
    </row>
    <row r="36" spans="1:12" ht="48" customHeight="1">
      <c r="A36" s="65" t="s">
        <v>35</v>
      </c>
      <c r="B36" s="54">
        <v>19590.471507000002</v>
      </c>
      <c r="C36" s="54">
        <f>B36/$B$10*100</f>
        <v>1.3896081170312702</v>
      </c>
      <c r="D36" s="54">
        <f>B36/B$12*100</f>
        <v>6.666730114787477</v>
      </c>
      <c r="E36" s="54"/>
      <c r="F36" s="54"/>
      <c r="G36" s="54">
        <v>25520.380602999998</v>
      </c>
      <c r="H36" s="54">
        <f>G36/$G$10*100</f>
        <v>1.6040465495285983</v>
      </c>
      <c r="I36" s="54">
        <f>G36/G$12*100</f>
        <v>7.722522265060972</v>
      </c>
      <c r="J36" s="54"/>
      <c r="K36" s="54">
        <f>G36-B36</f>
        <v>5929.909095999996</v>
      </c>
      <c r="L36" s="43">
        <f>G36/B36-1</f>
        <v>0.30269353618574923</v>
      </c>
    </row>
    <row r="37" spans="1:12" ht="31.5" customHeight="1">
      <c r="A37" s="65" t="s">
        <v>36</v>
      </c>
      <c r="B37" s="54">
        <v>29.717</v>
      </c>
      <c r="C37" s="54">
        <f>B37/$B$10*100</f>
        <v>0.002107911716114789</v>
      </c>
      <c r="D37" s="54">
        <f>B37/B$12*100</f>
        <v>0.010112835658414325</v>
      </c>
      <c r="E37" s="54"/>
      <c r="F37" s="54"/>
      <c r="G37" s="54">
        <v>765.81</v>
      </c>
      <c r="H37" s="54">
        <f>G37/$G$10*100</f>
        <v>0.04813387806411062</v>
      </c>
      <c r="I37" s="54">
        <f>G37/G$12*100</f>
        <v>0.23173575926650308</v>
      </c>
      <c r="J37" s="54"/>
      <c r="K37" s="54">
        <f>G37-B37</f>
        <v>736.093</v>
      </c>
      <c r="L37" s="96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37</v>
      </c>
      <c r="B39" s="67">
        <f>B40+B54+B55+B56</f>
        <v>326833.9523661001</v>
      </c>
      <c r="C39" s="38">
        <f aca="true" t="shared" si="6" ref="C39:C55">B39/$B$10*100</f>
        <v>23.183266057024777</v>
      </c>
      <c r="D39" s="38">
        <f>B39/B$39*100</f>
        <v>100</v>
      </c>
      <c r="E39" s="38"/>
      <c r="F39" s="38"/>
      <c r="G39" s="67">
        <f>G40+G54+G55+G56</f>
        <v>372656.5643907298</v>
      </c>
      <c r="H39" s="38">
        <f aca="true" t="shared" si="7" ref="H39:H50">G39/$G$10*100</f>
        <v>23.42278845950533</v>
      </c>
      <c r="I39" s="38">
        <f aca="true" t="shared" si="8" ref="I39:I50">G39/G$39*100</f>
        <v>100</v>
      </c>
      <c r="J39" s="38"/>
      <c r="K39" s="38">
        <f aca="true" t="shared" si="9" ref="K39:K56">G39-B39</f>
        <v>45822.61202462972</v>
      </c>
      <c r="L39" s="39">
        <f aca="true" t="shared" si="10" ref="L39:L54">G39/B39-1</f>
        <v>0.1402015050544747</v>
      </c>
    </row>
    <row r="40" spans="1:12" s="44" customFormat="1" ht="19.5" customHeight="1">
      <c r="A40" s="68" t="s">
        <v>38</v>
      </c>
      <c r="B40" s="57">
        <f>B41+B42+B43+B44++B45+B46+B47+B48+B49+B50+B51+B52+B53</f>
        <v>312172.1178491001</v>
      </c>
      <c r="C40" s="42">
        <f t="shared" si="6"/>
        <v>22.143260243580603</v>
      </c>
      <c r="D40" s="42">
        <f aca="true" t="shared" si="11" ref="D40:D55">B40/B$39*100</f>
        <v>95.51398059753086</v>
      </c>
      <c r="E40" s="42"/>
      <c r="F40" s="42"/>
      <c r="G40" s="57">
        <f>G41+G42+G43+G44++G45+G46+G47+G48+G49+G50+G51+G52+G53</f>
        <v>353885.10432872985</v>
      </c>
      <c r="H40" s="42">
        <f t="shared" si="7"/>
        <v>22.24293553291828</v>
      </c>
      <c r="I40" s="42">
        <f t="shared" si="8"/>
        <v>94.9627990338262</v>
      </c>
      <c r="J40" s="42"/>
      <c r="K40" s="42">
        <f t="shared" si="9"/>
        <v>41712.98647962976</v>
      </c>
      <c r="L40" s="43">
        <f t="shared" si="10"/>
        <v>0.1336217557385868</v>
      </c>
    </row>
    <row r="41" spans="1:12" ht="19.5" customHeight="1">
      <c r="A41" s="69" t="s">
        <v>39</v>
      </c>
      <c r="B41" s="62">
        <v>77291.22458000001</v>
      </c>
      <c r="C41" s="62">
        <f t="shared" si="6"/>
        <v>5.4824873925713025</v>
      </c>
      <c r="D41" s="62">
        <f t="shared" si="11"/>
        <v>23.64846859405321</v>
      </c>
      <c r="E41" s="62"/>
      <c r="F41" s="62"/>
      <c r="G41" s="70">
        <v>85614.69759</v>
      </c>
      <c r="H41" s="62">
        <f t="shared" si="7"/>
        <v>5.381187780641106</v>
      </c>
      <c r="I41" s="62">
        <f t="shared" si="8"/>
        <v>22.97415523324396</v>
      </c>
      <c r="J41" s="62"/>
      <c r="K41" s="62">
        <f t="shared" si="9"/>
        <v>8323.473009999987</v>
      </c>
      <c r="L41" s="71">
        <f t="shared" si="10"/>
        <v>0.10768975462906272</v>
      </c>
    </row>
    <row r="42" spans="1:12" ht="19.5" customHeight="1">
      <c r="A42" s="69" t="s">
        <v>40</v>
      </c>
      <c r="B42" s="62">
        <v>43559.191857</v>
      </c>
      <c r="C42" s="62">
        <f t="shared" si="6"/>
        <v>3.089777933837945</v>
      </c>
      <c r="D42" s="62">
        <f t="shared" si="11"/>
        <v>13.327621424168184</v>
      </c>
      <c r="E42" s="62"/>
      <c r="F42" s="62"/>
      <c r="G42" s="70">
        <v>48182.77191299999</v>
      </c>
      <c r="H42" s="62">
        <f t="shared" si="7"/>
        <v>3.028458322627278</v>
      </c>
      <c r="I42" s="62">
        <f t="shared" si="8"/>
        <v>12.929537949177364</v>
      </c>
      <c r="J42" s="62"/>
      <c r="K42" s="62">
        <f t="shared" si="9"/>
        <v>4623.580055999992</v>
      </c>
      <c r="L42" s="71">
        <f t="shared" si="10"/>
        <v>0.10614476207866042</v>
      </c>
    </row>
    <row r="43" spans="1:12" ht="19.5" customHeight="1">
      <c r="A43" s="69" t="s">
        <v>41</v>
      </c>
      <c r="B43" s="62">
        <v>19184.097052099998</v>
      </c>
      <c r="C43" s="62">
        <f t="shared" si="6"/>
        <v>1.360782815869865</v>
      </c>
      <c r="D43" s="62">
        <f t="shared" si="11"/>
        <v>5.869676914903597</v>
      </c>
      <c r="E43" s="62"/>
      <c r="F43" s="62"/>
      <c r="G43" s="70">
        <v>19776.316740730002</v>
      </c>
      <c r="H43" s="62">
        <f t="shared" si="7"/>
        <v>1.2430117373180392</v>
      </c>
      <c r="I43" s="62">
        <f t="shared" si="8"/>
        <v>5.306847813901532</v>
      </c>
      <c r="J43" s="62"/>
      <c r="K43" s="62">
        <f t="shared" si="9"/>
        <v>592.2196886300044</v>
      </c>
      <c r="L43" s="71">
        <f t="shared" si="10"/>
        <v>0.030870344693401996</v>
      </c>
    </row>
    <row r="44" spans="1:12" ht="19.5" customHeight="1">
      <c r="A44" s="69" t="s">
        <v>42</v>
      </c>
      <c r="B44" s="62">
        <v>8762</v>
      </c>
      <c r="C44" s="62">
        <f t="shared" si="6"/>
        <v>0.6215136944038019</v>
      </c>
      <c r="D44" s="62">
        <f t="shared" si="11"/>
        <v>2.680872025861415</v>
      </c>
      <c r="E44" s="62"/>
      <c r="F44" s="62"/>
      <c r="G44" s="70">
        <v>10762.357999999998</v>
      </c>
      <c r="H44" s="62">
        <f t="shared" si="7"/>
        <v>0.6764524198617221</v>
      </c>
      <c r="I44" s="62">
        <f t="shared" si="8"/>
        <v>2.888009773179705</v>
      </c>
      <c r="J44" s="62"/>
      <c r="K44" s="62">
        <f t="shared" si="9"/>
        <v>2000.3579999999984</v>
      </c>
      <c r="L44" s="71">
        <f t="shared" si="10"/>
        <v>0.22829924674731772</v>
      </c>
    </row>
    <row r="45" spans="1:12" ht="31.5" customHeight="1">
      <c r="A45" s="72" t="s">
        <v>43</v>
      </c>
      <c r="B45" s="73">
        <v>1175.6667970000126</v>
      </c>
      <c r="C45" s="73">
        <f t="shared" si="6"/>
        <v>0.08339340497504708</v>
      </c>
      <c r="D45" s="73">
        <f>B45/B$39*100</f>
        <v>0.35971378998076065</v>
      </c>
      <c r="E45" s="73"/>
      <c r="F45" s="73"/>
      <c r="G45" s="74">
        <v>1525.8033439999854</v>
      </c>
      <c r="H45" s="73">
        <f t="shared" si="7"/>
        <v>0.09590215864236237</v>
      </c>
      <c r="I45" s="73">
        <f t="shared" si="8"/>
        <v>0.40943954562952045</v>
      </c>
      <c r="J45" s="73"/>
      <c r="K45" s="73">
        <f t="shared" si="9"/>
        <v>350.1365469999728</v>
      </c>
      <c r="L45" s="75">
        <f t="shared" si="10"/>
        <v>0.297819541976883</v>
      </c>
    </row>
    <row r="46" spans="1:12" ht="18" customHeight="1">
      <c r="A46" s="69" t="s">
        <v>44</v>
      </c>
      <c r="B46" s="73">
        <v>16664.874059</v>
      </c>
      <c r="C46" s="76">
        <f t="shared" si="6"/>
        <v>1.1820871311553496</v>
      </c>
      <c r="D46" s="76">
        <f t="shared" si="11"/>
        <v>5.098880926646505</v>
      </c>
      <c r="E46" s="76"/>
      <c r="F46" s="76"/>
      <c r="G46" s="77">
        <v>17260.729487999997</v>
      </c>
      <c r="H46" s="76">
        <f t="shared" si="7"/>
        <v>1.084898145065996</v>
      </c>
      <c r="I46" s="76">
        <f t="shared" si="8"/>
        <v>4.631806101744165</v>
      </c>
      <c r="J46" s="76"/>
      <c r="K46" s="76">
        <f t="shared" si="9"/>
        <v>595.8554289999956</v>
      </c>
      <c r="L46" s="78">
        <f t="shared" si="10"/>
        <v>0.035755171439666444</v>
      </c>
    </row>
    <row r="47" spans="1:12" ht="33" customHeight="1">
      <c r="A47" s="72" t="s">
        <v>45</v>
      </c>
      <c r="B47" s="73">
        <v>999.6366390000001</v>
      </c>
      <c r="C47" s="73">
        <f t="shared" si="6"/>
        <v>0.07090708292242522</v>
      </c>
      <c r="D47" s="73">
        <f t="shared" si="11"/>
        <v>0.3058545881672251</v>
      </c>
      <c r="E47" s="73"/>
      <c r="F47" s="73"/>
      <c r="G47" s="74">
        <v>2573.189788</v>
      </c>
      <c r="H47" s="73">
        <f t="shared" si="7"/>
        <v>0.16173411615336267</v>
      </c>
      <c r="I47" s="73">
        <f t="shared" si="8"/>
        <v>0.6904989832144792</v>
      </c>
      <c r="J47" s="73"/>
      <c r="K47" s="73">
        <f t="shared" si="9"/>
        <v>1573.553149</v>
      </c>
      <c r="L47" s="97">
        <f t="shared" si="10"/>
        <v>1.5741251246794286</v>
      </c>
    </row>
    <row r="48" spans="1:12" ht="21" customHeight="1">
      <c r="A48" s="72" t="s">
        <v>46</v>
      </c>
      <c r="B48" s="77">
        <v>117238.59321199999</v>
      </c>
      <c r="C48" s="76">
        <f>B48/$B$10*100</f>
        <v>8.31606838551639</v>
      </c>
      <c r="D48" s="76">
        <f t="shared" si="11"/>
        <v>35.87099576505327</v>
      </c>
      <c r="E48" s="76"/>
      <c r="F48" s="76"/>
      <c r="G48" s="77">
        <v>129614.428744</v>
      </c>
      <c r="H48" s="76">
        <f>G48/$G$10*100</f>
        <v>8.146727136643621</v>
      </c>
      <c r="I48" s="76">
        <f t="shared" si="8"/>
        <v>34.78120101169061</v>
      </c>
      <c r="J48" s="76"/>
      <c r="K48" s="76">
        <f t="shared" si="9"/>
        <v>12375.835532000012</v>
      </c>
      <c r="L48" s="78">
        <f t="shared" si="10"/>
        <v>0.10556110571559874</v>
      </c>
    </row>
    <row r="49" spans="1:12" ht="48" customHeight="1">
      <c r="A49" s="72" t="s">
        <v>47</v>
      </c>
      <c r="B49" s="79">
        <v>21153.649479</v>
      </c>
      <c r="C49" s="80">
        <f>B49/$B$10*100</f>
        <v>1.5004887968290743</v>
      </c>
      <c r="D49" s="80">
        <f>B49/B$39*100</f>
        <v>6.4722925283187625</v>
      </c>
      <c r="E49" s="80"/>
      <c r="F49" s="81"/>
      <c r="G49" s="80">
        <v>29451.615420999995</v>
      </c>
      <c r="H49" s="73">
        <f t="shared" si="7"/>
        <v>1.8511386185417973</v>
      </c>
      <c r="I49" s="73">
        <f t="shared" si="8"/>
        <v>7.90315218763194</v>
      </c>
      <c r="J49" s="82"/>
      <c r="K49" s="73">
        <f t="shared" si="9"/>
        <v>8297.965941999995</v>
      </c>
      <c r="L49" s="75">
        <f t="shared" si="10"/>
        <v>0.3922711279790132</v>
      </c>
    </row>
    <row r="50" spans="1:12" ht="21" customHeight="1">
      <c r="A50" s="72" t="s">
        <v>48</v>
      </c>
      <c r="B50" s="73">
        <v>5787.314000000001</v>
      </c>
      <c r="C50" s="73">
        <f t="shared" si="6"/>
        <v>0.4105107172808543</v>
      </c>
      <c r="D50" s="73">
        <f t="shared" si="11"/>
        <v>1.7707199506363995</v>
      </c>
      <c r="E50" s="73"/>
      <c r="F50" s="73"/>
      <c r="G50" s="74">
        <v>6554.921</v>
      </c>
      <c r="H50" s="73">
        <f t="shared" si="7"/>
        <v>0.41200006285355123</v>
      </c>
      <c r="I50" s="73">
        <f t="shared" si="8"/>
        <v>1.7589710275778683</v>
      </c>
      <c r="J50" s="73"/>
      <c r="K50" s="73">
        <f t="shared" si="9"/>
        <v>767.6069999999991</v>
      </c>
      <c r="L50" s="75">
        <f t="shared" si="10"/>
        <v>0.13263614174036498</v>
      </c>
    </row>
    <row r="51" spans="1:12" ht="48" customHeight="1">
      <c r="A51" s="72" t="s">
        <v>49</v>
      </c>
      <c r="B51" s="73">
        <v>33.464999999999996</v>
      </c>
      <c r="C51" s="73">
        <f>B51/$B$10*100</f>
        <v>0.0023737680647367304</v>
      </c>
      <c r="D51" s="73">
        <f>B51/B$39*100</f>
        <v>0.010239144298727715</v>
      </c>
      <c r="E51" s="73"/>
      <c r="F51" s="73"/>
      <c r="G51" s="74">
        <v>908.4250000000001</v>
      </c>
      <c r="H51" s="73">
        <f aca="true" t="shared" si="12" ref="H51:H56">G51/$G$10*100</f>
        <v>0.05709773727215588</v>
      </c>
      <c r="I51" s="73">
        <f aca="true" t="shared" si="13" ref="I51:I56">G51/G$39*100</f>
        <v>0.24377002495185296</v>
      </c>
      <c r="J51" s="73"/>
      <c r="K51" s="73">
        <f t="shared" si="9"/>
        <v>874.96</v>
      </c>
      <c r="L51" s="97"/>
    </row>
    <row r="52" spans="1:12" ht="35.25" customHeight="1">
      <c r="A52" s="72" t="s">
        <v>50</v>
      </c>
      <c r="B52" s="73">
        <v>5.21671</v>
      </c>
      <c r="C52" s="73">
        <f>B52/$B$10*100</f>
        <v>0.00037003614525602115</v>
      </c>
      <c r="D52" s="73">
        <f>B52/B$39*100</f>
        <v>0.0015961346617246635</v>
      </c>
      <c r="E52" s="48"/>
      <c r="F52" s="48"/>
      <c r="G52" s="74">
        <v>1277.0500600000003</v>
      </c>
      <c r="H52" s="73">
        <f t="shared" si="12"/>
        <v>0.08026713136392208</v>
      </c>
      <c r="I52" s="73">
        <f t="shared" si="13"/>
        <v>0.342688196594067</v>
      </c>
      <c r="J52" s="73"/>
      <c r="K52" s="73">
        <f t="shared" si="9"/>
        <v>1271.8333500000003</v>
      </c>
      <c r="L52" s="97"/>
    </row>
    <row r="53" spans="1:12" ht="38.25" customHeight="1">
      <c r="A53" s="72" t="s">
        <v>51</v>
      </c>
      <c r="B53" s="79">
        <v>317.18846400000007</v>
      </c>
      <c r="C53" s="80">
        <f>B53/$B$10*100</f>
        <v>0.02249908400854912</v>
      </c>
      <c r="D53" s="80">
        <f t="shared" si="11"/>
        <v>0.09704881078104893</v>
      </c>
      <c r="E53" s="80"/>
      <c r="F53" s="62"/>
      <c r="G53" s="80">
        <v>382.79724000000004</v>
      </c>
      <c r="H53" s="73">
        <f t="shared" si="12"/>
        <v>0.024060165933375236</v>
      </c>
      <c r="I53" s="73">
        <f t="shared" si="13"/>
        <v>0.1027211852891548</v>
      </c>
      <c r="J53" s="82"/>
      <c r="K53" s="73">
        <f t="shared" si="9"/>
        <v>65.60877599999998</v>
      </c>
      <c r="L53" s="75">
        <f t="shared" si="10"/>
        <v>0.20684477352240638</v>
      </c>
    </row>
    <row r="54" spans="1:12" s="44" customFormat="1" ht="19.5" customHeight="1">
      <c r="A54" s="68" t="s">
        <v>52</v>
      </c>
      <c r="B54" s="70">
        <v>16505.057216</v>
      </c>
      <c r="C54" s="62">
        <f>B54/$B$10*100</f>
        <v>1.1707508658596542</v>
      </c>
      <c r="D54" s="62">
        <f>B54/B$39*100</f>
        <v>5.049982444147054</v>
      </c>
      <c r="E54" s="62"/>
      <c r="F54" s="62"/>
      <c r="G54" s="70">
        <v>20065.586034</v>
      </c>
      <c r="H54" s="62">
        <f t="shared" si="12"/>
        <v>1.2611933396605908</v>
      </c>
      <c r="I54" s="62">
        <f t="shared" si="13"/>
        <v>5.384471374281566</v>
      </c>
      <c r="J54" s="62"/>
      <c r="K54" s="62">
        <f t="shared" si="9"/>
        <v>3560.528817999999</v>
      </c>
      <c r="L54" s="71">
        <f t="shared" si="10"/>
        <v>0.21572350652310512</v>
      </c>
    </row>
    <row r="55" spans="1:12" ht="19.5" customHeight="1">
      <c r="A55" s="68" t="s">
        <v>32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4" t="s">
        <v>53</v>
      </c>
      <c r="B56" s="76">
        <v>-1843.2226990000001</v>
      </c>
      <c r="C56" s="62">
        <f>B56/$B$10*100</f>
        <v>-0.13074505241548015</v>
      </c>
      <c r="D56" s="62">
        <f>B56/B$39*100</f>
        <v>-0.5639630416779132</v>
      </c>
      <c r="E56" s="62"/>
      <c r="F56" s="62"/>
      <c r="G56" s="70">
        <v>-1294.125972</v>
      </c>
      <c r="H56" s="62">
        <f t="shared" si="12"/>
        <v>-0.08134041307353866</v>
      </c>
      <c r="I56" s="62">
        <f t="shared" si="13"/>
        <v>-0.347270408107748</v>
      </c>
      <c r="J56" s="62"/>
      <c r="K56" s="62">
        <f t="shared" si="9"/>
        <v>549.0967270000001</v>
      </c>
      <c r="L56" s="71">
        <f>G56/B56-1</f>
        <v>-0.29790037161429295</v>
      </c>
    </row>
    <row r="57" spans="1:12" s="44" customFormat="1" ht="7.5" customHeight="1">
      <c r="A57" s="85"/>
      <c r="B57" s="86"/>
      <c r="C57" s="42"/>
      <c r="D57" s="42"/>
      <c r="E57" s="42"/>
      <c r="F57" s="42"/>
      <c r="G57" s="57"/>
      <c r="H57" s="42"/>
      <c r="I57" s="42"/>
      <c r="J57" s="42"/>
      <c r="K57" s="62"/>
      <c r="L57" s="71"/>
    </row>
    <row r="58" spans="1:12" s="29" customFormat="1" ht="21" customHeight="1" thickBot="1">
      <c r="A58" s="87" t="s">
        <v>54</v>
      </c>
      <c r="B58" s="88">
        <f>B12-B39</f>
        <v>-32979.67643634003</v>
      </c>
      <c r="C58" s="89">
        <f>B58/$B$10*100</f>
        <v>-2.339342677721034</v>
      </c>
      <c r="D58" s="88">
        <v>0</v>
      </c>
      <c r="E58" s="88"/>
      <c r="F58" s="90"/>
      <c r="G58" s="88">
        <f>G12-G39</f>
        <v>-42189.655690939806</v>
      </c>
      <c r="H58" s="89">
        <f>G58/$G$10*100</f>
        <v>-2.651769685162779</v>
      </c>
      <c r="I58" s="91">
        <v>0</v>
      </c>
      <c r="J58" s="90"/>
      <c r="K58" s="88">
        <f>G58-B58</f>
        <v>-9209.979254599777</v>
      </c>
      <c r="L58" s="92"/>
    </row>
    <row r="59" spans="1:12" s="29" customFormat="1" ht="12.75" customHeight="1">
      <c r="A59" s="93"/>
      <c r="B59" s="62"/>
      <c r="C59" s="94"/>
      <c r="D59" s="62"/>
      <c r="E59" s="62"/>
      <c r="F59" s="83"/>
      <c r="G59" s="62"/>
      <c r="H59" s="94"/>
      <c r="I59" s="76"/>
      <c r="J59" s="83"/>
      <c r="K59" s="62"/>
      <c r="L59" s="43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  <row r="121" spans="7:11" ht="19.5" customHeight="1">
      <c r="G121" s="95"/>
      <c r="H121" s="95"/>
      <c r="I121" s="95"/>
      <c r="J121" s="95"/>
      <c r="K121" s="95"/>
    </row>
    <row r="122" spans="7:11" ht="19.5" customHeight="1">
      <c r="G122" s="95"/>
      <c r="H122" s="95"/>
      <c r="I122" s="95"/>
      <c r="J122" s="95"/>
      <c r="K122" s="95"/>
    </row>
    <row r="123" spans="7:11" ht="19.5" customHeight="1">
      <c r="G123" s="95"/>
      <c r="H123" s="95"/>
      <c r="I123" s="95"/>
      <c r="J123" s="95"/>
      <c r="K123" s="95"/>
    </row>
    <row r="124" spans="7:11" ht="19.5" customHeight="1">
      <c r="G124" s="95"/>
      <c r="H124" s="95"/>
      <c r="I124" s="95"/>
      <c r="J124" s="95"/>
      <c r="K124" s="95"/>
    </row>
    <row r="125" spans="7:11" ht="19.5" customHeight="1">
      <c r="G125" s="95"/>
      <c r="H125" s="95"/>
      <c r="I125" s="95"/>
      <c r="J125" s="95"/>
      <c r="K125" s="95"/>
    </row>
    <row r="126" spans="7:11" ht="19.5" customHeight="1">
      <c r="G126" s="95"/>
      <c r="H126" s="95"/>
      <c r="I126" s="95"/>
      <c r="J126" s="95"/>
      <c r="K126" s="95"/>
    </row>
    <row r="127" spans="7:11" ht="19.5" customHeight="1">
      <c r="G127" s="95"/>
      <c r="H127" s="95"/>
      <c r="I127" s="95"/>
      <c r="J127" s="95"/>
      <c r="K127" s="95"/>
    </row>
    <row r="128" spans="7:11" ht="19.5" customHeight="1">
      <c r="G128" s="95"/>
      <c r="H128" s="95"/>
      <c r="I128" s="95"/>
      <c r="J128" s="95"/>
      <c r="K128" s="95"/>
    </row>
    <row r="129" spans="7:11" ht="19.5" customHeight="1">
      <c r="G129" s="95"/>
      <c r="H129" s="95"/>
      <c r="I129" s="95"/>
      <c r="J129" s="95"/>
      <c r="K129" s="95"/>
    </row>
    <row r="130" spans="7:11" ht="19.5" customHeight="1">
      <c r="G130" s="95"/>
      <c r="H130" s="95"/>
      <c r="I130" s="95"/>
      <c r="J130" s="95"/>
      <c r="K130" s="95"/>
    </row>
    <row r="131" spans="7:11" ht="19.5" customHeight="1">
      <c r="G131" s="95"/>
      <c r="H131" s="95"/>
      <c r="I131" s="95"/>
      <c r="J131" s="95"/>
      <c r="K131" s="95"/>
    </row>
    <row r="132" spans="7:11" ht="19.5" customHeight="1">
      <c r="G132" s="95"/>
      <c r="H132" s="95"/>
      <c r="I132" s="95"/>
      <c r="J132" s="95"/>
      <c r="K132" s="95"/>
    </row>
    <row r="133" spans="7:11" ht="19.5" customHeight="1">
      <c r="G133" s="95"/>
      <c r="H133" s="95"/>
      <c r="I133" s="95"/>
      <c r="J133" s="95"/>
      <c r="K133" s="95"/>
    </row>
    <row r="134" spans="7:11" ht="19.5" customHeight="1">
      <c r="G134" s="95"/>
      <c r="H134" s="95"/>
      <c r="I134" s="95"/>
      <c r="J134" s="95"/>
      <c r="K134" s="95"/>
    </row>
    <row r="135" spans="7:11" ht="19.5" customHeight="1">
      <c r="G135" s="95"/>
      <c r="H135" s="95"/>
      <c r="I135" s="95"/>
      <c r="J135" s="95"/>
      <c r="K135" s="95"/>
    </row>
    <row r="136" spans="7:11" ht="19.5" customHeight="1">
      <c r="G136" s="95"/>
      <c r="H136" s="95"/>
      <c r="I136" s="95"/>
      <c r="J136" s="95"/>
      <c r="K136" s="95"/>
    </row>
    <row r="137" spans="7:11" ht="19.5" customHeight="1">
      <c r="G137" s="95"/>
      <c r="H137" s="95"/>
      <c r="I137" s="95"/>
      <c r="J137" s="95"/>
      <c r="K137" s="95"/>
    </row>
    <row r="138" spans="7:11" ht="19.5" customHeight="1">
      <c r="G138" s="95"/>
      <c r="H138" s="95"/>
      <c r="I138" s="95"/>
      <c r="J138" s="95"/>
      <c r="K138" s="95"/>
    </row>
    <row r="139" spans="7:11" ht="19.5" customHeight="1">
      <c r="G139" s="95"/>
      <c r="H139" s="95"/>
      <c r="I139" s="95"/>
      <c r="J139" s="95"/>
      <c r="K139" s="95"/>
    </row>
    <row r="140" spans="7:11" ht="19.5" customHeight="1">
      <c r="G140" s="95"/>
      <c r="H140" s="95"/>
      <c r="I140" s="95"/>
      <c r="J140" s="95"/>
      <c r="K140" s="95"/>
    </row>
    <row r="141" spans="7:11" ht="19.5" customHeight="1">
      <c r="G141" s="95"/>
      <c r="H141" s="95"/>
      <c r="I141" s="95"/>
      <c r="J141" s="95"/>
      <c r="K141" s="95"/>
    </row>
    <row r="142" spans="7:11" ht="19.5" customHeight="1">
      <c r="G142" s="95"/>
      <c r="H142" s="95"/>
      <c r="I142" s="95"/>
      <c r="J142" s="95"/>
      <c r="K142" s="95"/>
    </row>
    <row r="143" spans="7:11" ht="19.5" customHeight="1">
      <c r="G143" s="95"/>
      <c r="H143" s="95"/>
      <c r="I143" s="95"/>
      <c r="J143" s="95"/>
      <c r="K143" s="95"/>
    </row>
    <row r="144" spans="7:11" ht="19.5" customHeight="1">
      <c r="G144" s="95"/>
      <c r="H144" s="95"/>
      <c r="I144" s="95"/>
      <c r="J144" s="95"/>
      <c r="K144" s="95"/>
    </row>
    <row r="145" spans="7:11" ht="19.5" customHeight="1">
      <c r="G145" s="95"/>
      <c r="H145" s="95"/>
      <c r="I145" s="95"/>
      <c r="J145" s="95"/>
      <c r="K145" s="95"/>
    </row>
    <row r="146" spans="7:11" ht="19.5" customHeight="1">
      <c r="G146" s="95"/>
      <c r="H146" s="95"/>
      <c r="I146" s="95"/>
      <c r="J146" s="95"/>
      <c r="K146" s="95"/>
    </row>
    <row r="147" spans="7:11" ht="19.5" customHeight="1">
      <c r="G147" s="95"/>
      <c r="H147" s="95"/>
      <c r="I147" s="95"/>
      <c r="J147" s="95"/>
      <c r="K147" s="95"/>
    </row>
    <row r="148" spans="7:11" ht="19.5" customHeight="1">
      <c r="G148" s="95"/>
      <c r="H148" s="95"/>
      <c r="I148" s="95"/>
      <c r="J148" s="95"/>
      <c r="K148" s="95"/>
    </row>
    <row r="149" spans="7:11" ht="19.5" customHeight="1">
      <c r="G149" s="95"/>
      <c r="H149" s="95"/>
      <c r="I149" s="95"/>
      <c r="J149" s="95"/>
      <c r="K149" s="95"/>
    </row>
    <row r="150" spans="7:11" ht="19.5" customHeight="1">
      <c r="G150" s="95"/>
      <c r="H150" s="95"/>
      <c r="I150" s="95"/>
      <c r="J150" s="95"/>
      <c r="K150" s="95"/>
    </row>
    <row r="151" spans="7:11" ht="19.5" customHeight="1">
      <c r="G151" s="95"/>
      <c r="H151" s="95"/>
      <c r="I151" s="95"/>
      <c r="J151" s="95"/>
      <c r="K151" s="95"/>
    </row>
    <row r="152" spans="7:11" ht="19.5" customHeight="1">
      <c r="G152" s="95"/>
      <c r="H152" s="95"/>
      <c r="I152" s="95"/>
      <c r="J152" s="95"/>
      <c r="K152" s="95"/>
    </row>
    <row r="153" spans="7:11" ht="19.5" customHeight="1">
      <c r="G153" s="95"/>
      <c r="H153" s="95"/>
      <c r="I153" s="95"/>
      <c r="J153" s="95"/>
      <c r="K153" s="95"/>
    </row>
    <row r="154" spans="7:11" ht="19.5" customHeight="1">
      <c r="G154" s="95"/>
      <c r="H154" s="95"/>
      <c r="I154" s="95"/>
      <c r="J154" s="95"/>
      <c r="K154" s="95"/>
    </row>
    <row r="155" spans="7:11" ht="19.5" customHeight="1">
      <c r="G155" s="95"/>
      <c r="H155" s="95"/>
      <c r="I155" s="95"/>
      <c r="J155" s="95"/>
      <c r="K155" s="95"/>
    </row>
    <row r="156" spans="7:11" ht="19.5" customHeight="1">
      <c r="G156" s="95"/>
      <c r="H156" s="95"/>
      <c r="I156" s="95"/>
      <c r="J156" s="95"/>
      <c r="K156" s="95"/>
    </row>
    <row r="157" spans="7:11" ht="19.5" customHeight="1">
      <c r="G157" s="95"/>
      <c r="H157" s="95"/>
      <c r="I157" s="95"/>
      <c r="J157" s="95"/>
      <c r="K157" s="95"/>
    </row>
    <row r="158" spans="7:11" ht="19.5" customHeight="1">
      <c r="G158" s="95"/>
      <c r="H158" s="95"/>
      <c r="I158" s="95"/>
      <c r="J158" s="95"/>
      <c r="K158" s="95"/>
    </row>
    <row r="159" spans="7:11" ht="19.5" customHeight="1">
      <c r="G159" s="95"/>
      <c r="H159" s="95"/>
      <c r="I159" s="95"/>
      <c r="J159" s="95"/>
      <c r="K159" s="95"/>
    </row>
    <row r="160" spans="7:11" ht="19.5" customHeight="1">
      <c r="G160" s="95"/>
      <c r="H160" s="95"/>
      <c r="I160" s="95"/>
      <c r="J160" s="95"/>
      <c r="K160" s="95"/>
    </row>
    <row r="161" spans="7:11" ht="19.5" customHeight="1">
      <c r="G161" s="95"/>
      <c r="H161" s="95"/>
      <c r="I161" s="95"/>
      <c r="J161" s="95"/>
      <c r="K161" s="95"/>
    </row>
    <row r="162" spans="7:11" ht="19.5" customHeight="1">
      <c r="G162" s="95"/>
      <c r="H162" s="95"/>
      <c r="I162" s="95"/>
      <c r="J162" s="95"/>
      <c r="K162" s="95"/>
    </row>
    <row r="163" spans="7:11" ht="19.5" customHeight="1">
      <c r="G163" s="95"/>
      <c r="H163" s="95"/>
      <c r="I163" s="95"/>
      <c r="J163" s="95"/>
      <c r="K163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2023-09-22T11:04:40Z</dcterms:created>
  <dcterms:modified xsi:type="dcterms:W3CDTF">2023-09-25T06:37:03Z</dcterms:modified>
  <cp:category/>
  <cp:version/>
  <cp:contentType/>
  <cp:contentStatus/>
</cp:coreProperties>
</file>