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III '!$A$1:$F$19</definedName>
    <definedName name="_xlnm.Print_Area" localSheetId="2">'A 3 ch personal pe bugete'!$A$2:$L$14</definedName>
    <definedName name="_xlnm.Print_Area" localSheetId="3">'A 4 OPC BS p'!$A$1:$H$65</definedName>
    <definedName name="_xlnm.Print_Area" localSheetId="1">'Anexa 2 '!$A$2:$I$54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<sst xmlns="http://schemas.openxmlformats.org/spreadsheetml/2006/main" count="185" uniqueCount="172">
  <si>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</si>
  <si>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</si>
  <si>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</si>
  <si>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</si>
  <si>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</si>
  <si>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</si>
  <si>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</si>
  <si>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</si>
  <si>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</si>
  <si>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</si>
  <si>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</si>
  <si>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</si>
  <si>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</si>
  <si>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</si>
  <si>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</si>
  <si>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</si>
  <si>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</si>
  <si>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</si>
  <si>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</si>
  <si>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</si>
  <si>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</si>
  <si>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</si>
  <si>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</si>
  <si>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</si>
  <si>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</si>
  <si>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</si>
  <si>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</si>
  <si>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</si>
  <si>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</si>
  <si>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</si>
  <si>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</si>
  <si>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</si>
  <si>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</si>
  <si>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</si>
  <si>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</si>
  <si>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</si>
  <si>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</si>
  <si>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</si>
  <si>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</si>
  <si>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</si>
  <si>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</si>
  <si>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</si>
  <si>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</si>
  <si>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</si>
  <si>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</si>
  <si>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</si>
  <si>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</si>
  <si>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</si>
  <si>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</si>
  <si>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</si>
  <si>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</si>
  <si>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</si>
  <si>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</si>
  <si>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</si>
  <si>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</si>
  <si>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</si>
  <si>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</si>
  <si>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</si>
  <si>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</si>
  <si>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</si>
  <si>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</si>
  <si>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</si>
  <si>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</si>
  <si>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</si>
  <si>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</si>
  <si>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</si>
  <si>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</si>
  <si>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</si>
  <si>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</si>
  <si>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</si>
  <si>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</si>
  <si>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</si>
  <si>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</si>
  <si>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</si>
  <si>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</si>
  <si>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</si>
  <si>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</si>
  <si>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</si>
  <si>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</si>
  <si>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</si>
  <si>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</si>
  <si>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</si>
  <si>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</si>
  <si>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</si>
  <si>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</si>
  <si>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</si>
  <si>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</si>
  <si>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</si>
  <si>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</si>
  <si>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</si>
  <si>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</si>
  <si>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</si>
  <si>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</si>
  <si>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</si>
  <si>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</si>
  <si>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</si>
  <si>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</si>
  <si>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</si>
  <si>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</si>
  <si>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</si>
  <si>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</si>
  <si>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</si>
  <si>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</si>
  <si>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</si>
  <si>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</si>
  <si>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</si>
  <si>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</si>
  <si>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</si>
  <si>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</si>
  <si>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</si>
  <si>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</si>
  <si>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</si>
  <si>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</si>
  <si>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</si>
  <si>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</si>
  <si>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</si>
  <si>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</si>
  <si>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</si>
  <si>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</si>
  <si>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</si>
  <si>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</si>
  <si>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</si>
  <si>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</si>
  <si>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</si>
  <si>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</si>
  <si>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</si>
  <si>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</si>
  <si>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</si>
  <si>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</si>
  <si>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</si>
  <si>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</si>
  <si>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</si>
  <si>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</si>
  <si>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</si>
  <si>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</si>
  <si>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Societatea Română de Radiodifuziune </t>
  </si>
  <si>
    <t xml:space="preserve">Societatea Română de Televiziune </t>
  </si>
  <si>
    <t xml:space="preserve">Ministerul Investițiilor și Proiectelor Europene </t>
  </si>
  <si>
    <t>Academia Oamenilor de Știință din România</t>
  </si>
  <si>
    <t xml:space="preserve">Ministerul Finanțelor-Acțiuni Generale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</si>
  <si>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</si>
  <si>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>Ministerul Muncii și Solidarității Sociale</t>
  </si>
  <si>
    <t>Ministerul Sportului</t>
  </si>
  <si>
    <t>Ministerul Economiei</t>
  </si>
  <si>
    <t>Ministerul Antreprenoriatului si Turismului</t>
  </si>
  <si>
    <t>Ministerul Cercetării, Inovării și Digitalizării</t>
  </si>
  <si>
    <t>Ministerul Familiei, Tineretului si Egalitatii de Sanse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</si>
  <si>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</si>
  <si>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</si>
  <si>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</si>
  <si>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</si>
  <si>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PIB*</t>
  </si>
  <si>
    <t xml:space="preserve">   -pe anul 2023 -</t>
  </si>
  <si>
    <t>Program 2023
iniţial</t>
  </si>
  <si>
    <t>Program           2023 
actualizat</t>
  </si>
  <si>
    <t>CHELTUIELI DE PERSONAL 2023</t>
  </si>
  <si>
    <t>Program           2023                     iniţial</t>
  </si>
  <si>
    <t>Program         2023       actualizat</t>
  </si>
  <si>
    <t>Program Trim. III</t>
  </si>
  <si>
    <t>Execuţie trim. III</t>
  </si>
  <si>
    <t>% din program trim.III</t>
  </si>
  <si>
    <t>Program trim. III 2023 actualizat**</t>
  </si>
  <si>
    <t>Realizari trim. III 2023</t>
  </si>
  <si>
    <t>Grad de realizare trim.III 2023</t>
  </si>
  <si>
    <t>Program trimestrul III 2023
iniţial</t>
  </si>
  <si>
    <t>Program trimestrul III 2023
actualizat</t>
  </si>
  <si>
    <t>Execuţie trimestrul III 2023</t>
  </si>
  <si>
    <t>Program trimestrul III 2023 iniţial</t>
  </si>
  <si>
    <t>Program trimestrul III 2023 actualizat</t>
  </si>
  <si>
    <t>* PIB actualizat conform prognozei de vară a Comisiei Nationale de Strategie și Prognoză</t>
  </si>
  <si>
    <t>**program actualizat 30 septembrie 2023</t>
  </si>
  <si>
    <t>**program actualizat la data de 30 septembrie 2023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</si>
</sst>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5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8" xfId="575" applyFont="1" applyBorder="1" applyAlignment="1">
      <alignment horizontal="center" vertical="center" wrapText="1"/>
      <protection/>
    </xf>
    <xf numFmtId="0" fontId="85" fillId="0" borderId="29" xfId="575" applyFont="1" applyBorder="1" applyAlignment="1">
      <alignment horizontal="center" vertical="center" wrapText="1"/>
      <protection/>
    </xf>
    <xf numFmtId="172" fontId="85" fillId="0" borderId="28" xfId="575" applyNumberFormat="1" applyFont="1" applyBorder="1">
      <alignment/>
      <protection/>
    </xf>
    <xf numFmtId="172" fontId="85" fillId="0" borderId="29" xfId="575" applyNumberFormat="1" applyFont="1" applyBorder="1">
      <alignment/>
      <protection/>
    </xf>
    <xf numFmtId="172" fontId="85" fillId="0" borderId="29" xfId="601" applyNumberFormat="1" applyFont="1" applyBorder="1" applyAlignment="1">
      <alignment/>
    </xf>
    <xf numFmtId="176" fontId="85" fillId="0" borderId="29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>
      <alignment/>
      <protection/>
    </xf>
    <xf numFmtId="0" fontId="71" fillId="51" borderId="21" xfId="574" applyFont="1" applyFill="1" applyBorder="1">
      <alignment/>
      <protection/>
    </xf>
    <xf numFmtId="0" fontId="74" fillId="51" borderId="21" xfId="574" applyFont="1" applyFill="1" applyBorder="1">
      <alignment/>
      <protection/>
    </xf>
    <xf numFmtId="4" fontId="71" fillId="51" borderId="21" xfId="574" applyNumberFormat="1" applyFont="1" applyFill="1" applyBorder="1" applyAlignment="1">
      <alignment vertical="center"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0" fontId="97" fillId="51" borderId="0" xfId="572" applyNumberFormat="1" applyFont="1" applyFill="1" applyAlignment="1" applyProtection="1">
      <alignment horizontal="center" vertical="center"/>
      <protection/>
    </xf>
    <xf numFmtId="10" fontId="99" fillId="52" borderId="21" xfId="572" applyNumberFormat="1" applyFont="1" applyFill="1" applyBorder="1" applyAlignment="1" applyProtection="1">
      <alignment horizontal="center" vertical="center"/>
      <protection/>
    </xf>
    <xf numFmtId="0" fontId="86" fillId="52" borderId="31" xfId="574" applyFont="1" applyFill="1" applyBorder="1" applyAlignment="1">
      <alignment vertical="top" wrapText="1"/>
      <protection/>
    </xf>
    <xf numFmtId="0" fontId="86" fillId="52" borderId="31" xfId="574" applyFont="1" applyFill="1" applyBorder="1" applyAlignment="1">
      <alignment horizontal="left" vertical="center"/>
      <protection/>
    </xf>
    <xf numFmtId="10" fontId="86" fillId="52" borderId="31" xfId="599" applyNumberFormat="1" applyFont="1" applyFill="1" applyBorder="1" applyAlignment="1">
      <alignment horizontal="center" vertical="center"/>
    </xf>
    <xf numFmtId="0" fontId="82" fillId="51" borderId="21" xfId="574" applyFont="1" applyFill="1" applyBorder="1" applyAlignment="1">
      <alignment horizontal="center" vertical="center"/>
      <protection/>
    </xf>
    <xf numFmtId="49" fontId="82" fillId="51" borderId="21" xfId="574" applyNumberFormat="1" applyFont="1" applyFill="1" applyBorder="1" applyAlignment="1" quotePrefix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/>
      <protection/>
    </xf>
    <xf numFmtId="4" fontId="86" fillId="52" borderId="31" xfId="574" applyNumberFormat="1" applyFont="1" applyFill="1" applyBorder="1" applyAlignment="1">
      <alignment horizontal="right" vertical="center" wrapText="1"/>
      <protection/>
    </xf>
    <xf numFmtId="4" fontId="75" fillId="51" borderId="0" xfId="574" applyNumberFormat="1" applyFont="1" applyFill="1" applyBorder="1" applyAlignment="1">
      <alignment horizontal="center"/>
      <protection/>
    </xf>
    <xf numFmtId="10" fontId="85" fillId="51" borderId="0" xfId="599" applyNumberFormat="1" applyFont="1" applyFill="1" applyBorder="1" applyAlignment="1">
      <alignment horizontal="center" vertical="center"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32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0" fontId="82" fillId="52" borderId="32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4991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4991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4991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4991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view="pageBreakPreview" zoomScaleSheetLayoutView="100" zoomScalePageLayoutView="0" workbookViewId="0" topLeftCell="A4">
      <selection activeCell="R15" sqref="R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2"/>
      <c r="B1" s="92"/>
      <c r="C1" s="92"/>
      <c r="D1" s="92"/>
      <c r="E1" s="92"/>
      <c r="F1" s="92"/>
      <c r="G1" s="92"/>
      <c r="H1" s="92"/>
      <c r="I1" s="92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>
      <c r="A2" s="92"/>
      <c r="B2" s="92"/>
      <c r="C2" s="92"/>
      <c r="D2" s="92"/>
      <c r="E2" s="92"/>
      <c r="F2" s="179" t="s">
        <v>40</v>
      </c>
      <c r="G2" s="92"/>
      <c r="H2" s="92"/>
      <c r="I2" s="92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4.5" customHeight="1">
      <c r="A3" s="196" t="s">
        <v>41</v>
      </c>
      <c r="B3" s="196"/>
      <c r="C3" s="196"/>
      <c r="D3" s="196"/>
      <c r="E3" s="196"/>
      <c r="F3" s="196"/>
      <c r="G3" s="196"/>
      <c r="H3" s="196"/>
      <c r="I3" s="196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4.25">
      <c r="A4" s="197" t="s">
        <v>152</v>
      </c>
      <c r="B4" s="197"/>
      <c r="C4" s="197"/>
      <c r="D4" s="197"/>
      <c r="E4" s="197"/>
      <c r="F4" s="197"/>
      <c r="G4" s="197"/>
      <c r="H4" s="197"/>
      <c r="I4" s="197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93"/>
      <c r="B5" s="93"/>
      <c r="C5" s="93"/>
      <c r="D5" s="93"/>
      <c r="E5" s="93"/>
      <c r="F5" s="94" t="s">
        <v>42</v>
      </c>
      <c r="G5" s="93"/>
      <c r="H5" s="93"/>
      <c r="I5" s="93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34.5" customHeight="1">
      <c r="A6" s="172"/>
      <c r="B6" s="173" t="s">
        <v>43</v>
      </c>
      <c r="C6" s="173"/>
      <c r="D6" s="173" t="s">
        <v>44</v>
      </c>
      <c r="E6" s="173"/>
      <c r="F6" s="173" t="s">
        <v>45</v>
      </c>
      <c r="G6" s="95"/>
      <c r="H6" s="95"/>
      <c r="I6" s="95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3.5" thickBot="1">
      <c r="A7" s="174"/>
      <c r="B7" s="175">
        <v>1</v>
      </c>
      <c r="C7" s="175"/>
      <c r="D7" s="175">
        <v>2</v>
      </c>
      <c r="E7" s="175"/>
      <c r="F7" s="175" t="s">
        <v>46</v>
      </c>
      <c r="G7" s="96"/>
      <c r="H7" s="96"/>
      <c r="I7" s="96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176" t="s">
        <v>125</v>
      </c>
      <c r="B8" s="177">
        <v>1591000</v>
      </c>
      <c r="C8" s="178"/>
      <c r="D8" s="178"/>
      <c r="E8" s="178"/>
      <c r="F8" s="178"/>
      <c r="G8" s="97" t="s">
        <v>47</v>
      </c>
      <c r="H8" s="97" t="s">
        <v>48</v>
      </c>
      <c r="I8" s="97" t="s">
        <v>49</v>
      </c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24" customHeight="1">
      <c r="A9" s="99" t="s">
        <v>129</v>
      </c>
      <c r="B9" s="100">
        <v>551143.6648299999</v>
      </c>
      <c r="C9" s="100"/>
      <c r="D9" s="100">
        <v>620014.9794800001</v>
      </c>
      <c r="E9" s="100"/>
      <c r="F9" s="100">
        <f>B9-D9</f>
        <v>-68871.31465000019</v>
      </c>
      <c r="G9" s="98"/>
      <c r="H9" s="98"/>
      <c r="I9" s="9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34.5" customHeight="1" thickBot="1">
      <c r="A10" s="102" t="s">
        <v>3</v>
      </c>
      <c r="B10" s="103">
        <f>B9/B8*100</f>
        <v>34.641336570081705</v>
      </c>
      <c r="C10" s="103"/>
      <c r="D10" s="103">
        <f>D9/B8*100</f>
        <v>38.97014327341296</v>
      </c>
      <c r="E10" s="104"/>
      <c r="F10" s="105">
        <f>F9/B8*100</f>
        <v>-4.328806703331249</v>
      </c>
      <c r="G10" s="101">
        <v>52469.84499999997</v>
      </c>
      <c r="H10" s="101">
        <v>66914.7985</v>
      </c>
      <c r="I10" s="101">
        <v>-14444.953500000032</v>
      </c>
      <c r="J10" s="39"/>
      <c r="K10" s="39"/>
      <c r="L10" s="38"/>
      <c r="M10" s="38"/>
      <c r="N10" s="38"/>
      <c r="O10" s="38"/>
      <c r="P10" s="38"/>
      <c r="Q10" s="38"/>
      <c r="R10" s="38"/>
      <c r="S10" s="38"/>
    </row>
    <row r="11" spans="1:19" ht="24" customHeight="1">
      <c r="A11" s="106" t="s">
        <v>158</v>
      </c>
      <c r="B11" s="107">
        <v>137624.4471075</v>
      </c>
      <c r="C11" s="107"/>
      <c r="D11" s="107">
        <v>160016.9217405</v>
      </c>
      <c r="E11" s="108"/>
      <c r="F11" s="109">
        <f>B11-D11</f>
        <v>-22392.474633000005</v>
      </c>
      <c r="G11" s="98"/>
      <c r="H11" s="98"/>
      <c r="I11" s="98"/>
      <c r="J11" s="38"/>
      <c r="K11" s="38"/>
      <c r="L11" s="40"/>
      <c r="M11" s="38"/>
      <c r="N11" s="38"/>
      <c r="O11" s="38"/>
      <c r="P11" s="38"/>
      <c r="Q11" s="38"/>
      <c r="R11" s="38"/>
      <c r="S11" s="38"/>
    </row>
    <row r="12" spans="1:19" ht="34.5" customHeight="1">
      <c r="A12" s="111" t="s">
        <v>50</v>
      </c>
      <c r="B12" s="108">
        <f>B11/B9*100</f>
        <v>24.970702901928522</v>
      </c>
      <c r="C12" s="108"/>
      <c r="D12" s="108">
        <f>D11/D9*100</f>
        <v>25.808557379485325</v>
      </c>
      <c r="E12" s="108"/>
      <c r="F12" s="108">
        <f>F11/F9*100</f>
        <v>32.51349962868749</v>
      </c>
      <c r="G12" s="110">
        <v>16945.7</v>
      </c>
      <c r="H12" s="110">
        <v>24614.3</v>
      </c>
      <c r="I12" s="110">
        <v>-7668.599999999991</v>
      </c>
      <c r="J12" s="38"/>
      <c r="K12" s="39"/>
      <c r="L12" s="40"/>
      <c r="M12" s="38"/>
      <c r="N12" s="38"/>
      <c r="O12" s="38"/>
      <c r="P12" s="38"/>
      <c r="Q12" s="38"/>
      <c r="R12" s="38"/>
      <c r="S12" s="38"/>
    </row>
    <row r="13" spans="1:19" ht="17.25" customHeight="1" thickBot="1">
      <c r="A13" s="102" t="s">
        <v>3</v>
      </c>
      <c r="B13" s="103">
        <f>B11/B8*100</f>
        <v>8.650185236172218</v>
      </c>
      <c r="C13" s="112"/>
      <c r="D13" s="103">
        <f>D11/B8*100</f>
        <v>10.057631787586423</v>
      </c>
      <c r="E13" s="112"/>
      <c r="F13" s="113">
        <f>F11/B8*100</f>
        <v>-1.4074465514142054</v>
      </c>
      <c r="G13" s="110"/>
      <c r="H13" s="110"/>
      <c r="I13" s="110"/>
      <c r="J13" s="38"/>
      <c r="K13" s="38"/>
      <c r="L13" s="40"/>
      <c r="M13" s="38"/>
      <c r="N13" s="38"/>
      <c r="O13" s="38"/>
      <c r="P13" s="38"/>
      <c r="Q13" s="38"/>
      <c r="R13" s="38"/>
      <c r="S13" s="38"/>
    </row>
    <row r="14" spans="1:19" ht="22.5" customHeight="1">
      <c r="A14" s="114" t="s">
        <v>159</v>
      </c>
      <c r="B14" s="115">
        <v>125285.29313432002</v>
      </c>
      <c r="C14" s="108"/>
      <c r="D14" s="115">
        <v>144529.34381229998</v>
      </c>
      <c r="E14" s="108"/>
      <c r="F14" s="115">
        <f>B14-D14</f>
        <v>-19244.05067797996</v>
      </c>
      <c r="G14" s="98"/>
      <c r="H14" s="98"/>
      <c r="I14" s="98"/>
      <c r="J14" s="40"/>
      <c r="K14" s="38"/>
      <c r="L14" s="40"/>
      <c r="M14" s="38"/>
      <c r="N14" s="38"/>
      <c r="O14" s="38"/>
      <c r="P14" s="38"/>
      <c r="Q14" s="38"/>
      <c r="R14" s="38"/>
      <c r="S14" s="38"/>
    </row>
    <row r="15" spans="1:19" ht="34.5" customHeight="1">
      <c r="A15" s="111" t="s">
        <v>50</v>
      </c>
      <c r="B15" s="108">
        <f>B14/B9*100</f>
        <v>22.73187575746956</v>
      </c>
      <c r="C15" s="108"/>
      <c r="D15" s="108">
        <f>D14/D9*100</f>
        <v>23.31062129071707</v>
      </c>
      <c r="E15" s="108"/>
      <c r="F15" s="108">
        <f>F14/F9*100</f>
        <v>27.94204056620242</v>
      </c>
      <c r="G15" s="110">
        <v>9396.774575</v>
      </c>
      <c r="H15" s="110">
        <v>16492.518997999996</v>
      </c>
      <c r="I15" s="110">
        <v>-7095.7444229999965</v>
      </c>
      <c r="J15" s="38"/>
      <c r="K15" s="38"/>
      <c r="L15" s="40"/>
      <c r="M15" s="38"/>
      <c r="N15" s="38"/>
      <c r="O15" s="38"/>
      <c r="P15" s="38"/>
      <c r="Q15" s="38"/>
      <c r="R15" s="38"/>
      <c r="S15" s="38"/>
    </row>
    <row r="16" spans="1:19" ht="18" customHeight="1">
      <c r="A16" s="111" t="s">
        <v>160</v>
      </c>
      <c r="B16" s="108">
        <f>B14/B11*100</f>
        <v>91.03418452715619</v>
      </c>
      <c r="C16" s="108"/>
      <c r="D16" s="108">
        <f>D14/D11*100</f>
        <v>90.32128742401615</v>
      </c>
      <c r="E16" s="108"/>
      <c r="F16" s="108">
        <f>F14/F11*100</f>
        <v>85.93981234043609</v>
      </c>
      <c r="G16" s="110"/>
      <c r="H16" s="110"/>
      <c r="I16" s="110"/>
      <c r="J16" s="38"/>
      <c r="K16" s="38"/>
      <c r="L16" s="40"/>
      <c r="M16" s="38"/>
      <c r="N16" s="38"/>
      <c r="O16" s="38"/>
      <c r="P16" s="38"/>
      <c r="Q16" s="38"/>
      <c r="R16" s="38"/>
      <c r="S16" s="38"/>
    </row>
    <row r="17" spans="1:19" ht="18" customHeight="1" thickBot="1">
      <c r="A17" s="102" t="s">
        <v>3</v>
      </c>
      <c r="B17" s="103">
        <f>B14/B8*100</f>
        <v>7.874625589837839</v>
      </c>
      <c r="C17" s="112"/>
      <c r="D17" s="103">
        <f>D14/B8*100</f>
        <v>9.084182514915147</v>
      </c>
      <c r="E17" s="112"/>
      <c r="F17" s="113">
        <f>B17-D17</f>
        <v>-1.2095569250773082</v>
      </c>
      <c r="G17" s="110"/>
      <c r="H17" s="110"/>
      <c r="I17" s="110"/>
      <c r="J17" s="38"/>
      <c r="K17" s="38"/>
      <c r="L17" s="40"/>
      <c r="M17" s="38"/>
      <c r="N17" s="38"/>
      <c r="O17" s="38"/>
      <c r="P17" s="38"/>
      <c r="Q17" s="38"/>
      <c r="R17" s="38"/>
      <c r="S17" s="38"/>
    </row>
    <row r="18" spans="1:19" ht="12.75">
      <c r="A18" s="198" t="s">
        <v>169</v>
      </c>
      <c r="B18" s="198"/>
      <c r="C18" s="198"/>
      <c r="D18" s="198"/>
      <c r="E18" s="198"/>
      <c r="F18" s="198"/>
      <c r="G18" s="98"/>
      <c r="H18" s="98"/>
      <c r="I18" s="9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>
      <c r="A19" s="116" t="s">
        <v>170</v>
      </c>
      <c r="B19" s="116"/>
      <c r="C19" s="116"/>
      <c r="D19" s="116"/>
      <c r="E19" s="116"/>
      <c r="F19" s="116"/>
      <c r="G19" s="98"/>
      <c r="H19" s="98"/>
      <c r="I19" s="9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7:19" ht="12.75">
      <c r="G20" s="98"/>
      <c r="H20" s="98"/>
      <c r="I20" s="9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0:19" ht="12.75"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0:19" ht="12.75"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0:19" ht="12.75"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0:19" ht="12.75"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0:19" ht="12.75"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0:19" ht="12.75"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0:19" ht="12.75"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0:19" ht="12.75"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0:19" ht="12.75"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0:19" ht="12.75"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0:19" ht="12.75"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0:19" ht="12.75"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0:19" ht="12.75"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0:19" ht="12.75"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7" ht="12.75">
      <c r="F37" s="16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0"/>
  <sheetViews>
    <sheetView showZeros="0" view="pageBreakPreview" zoomScale="80" zoomScaleNormal="75" zoomScaleSheetLayoutView="80" zoomScalePageLayoutView="0" workbookViewId="0" topLeftCell="A31">
      <selection activeCell="K52" sqref="K52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4"/>
      <c r="B2" s="54"/>
      <c r="C2" s="54"/>
      <c r="D2" s="54"/>
      <c r="E2" s="54"/>
      <c r="F2" s="55"/>
      <c r="G2" s="56"/>
      <c r="H2" s="56"/>
      <c r="I2" s="61" t="s">
        <v>68</v>
      </c>
    </row>
    <row r="3" spans="1:9" ht="15.75" customHeight="1">
      <c r="A3" s="199" t="s">
        <v>82</v>
      </c>
      <c r="B3" s="200"/>
      <c r="C3" s="200"/>
      <c r="D3" s="200"/>
      <c r="E3" s="200"/>
      <c r="F3" s="200"/>
      <c r="G3" s="200"/>
      <c r="H3" s="200"/>
      <c r="I3" s="200"/>
    </row>
    <row r="4" spans="1:9" ht="28.5" customHeight="1">
      <c r="A4" s="200"/>
      <c r="B4" s="200"/>
      <c r="C4" s="200"/>
      <c r="D4" s="200"/>
      <c r="E4" s="200"/>
      <c r="F4" s="200"/>
      <c r="G4" s="200"/>
      <c r="H4" s="200"/>
      <c r="I4" s="200"/>
    </row>
    <row r="5" spans="1:9" ht="25.5" customHeight="1" thickBot="1">
      <c r="A5" s="58" t="s">
        <v>0</v>
      </c>
      <c r="B5" s="58"/>
      <c r="C5" s="58"/>
      <c r="D5" s="58"/>
      <c r="E5" s="58"/>
      <c r="F5" s="58"/>
      <c r="G5" s="58"/>
      <c r="H5" s="58"/>
      <c r="I5" s="59" t="s">
        <v>79</v>
      </c>
    </row>
    <row r="6" spans="1:9" ht="11.25" customHeight="1" hidden="1" thickBot="1">
      <c r="A6" s="60" t="s">
        <v>1</v>
      </c>
      <c r="B6" s="60"/>
      <c r="C6" s="60"/>
      <c r="D6" s="60"/>
      <c r="E6" s="60"/>
      <c r="F6" s="61"/>
      <c r="G6" s="57"/>
      <c r="H6" s="57"/>
      <c r="I6" s="60"/>
    </row>
    <row r="7" spans="1:10" ht="51.75" customHeight="1">
      <c r="A7" s="62"/>
      <c r="B7" s="201" t="s">
        <v>161</v>
      </c>
      <c r="C7" s="202"/>
      <c r="D7" s="202"/>
      <c r="E7" s="64"/>
      <c r="F7" s="203" t="s">
        <v>162</v>
      </c>
      <c r="G7" s="204"/>
      <c r="H7" s="204"/>
      <c r="I7" s="63" t="s">
        <v>163</v>
      </c>
      <c r="J7" s="181"/>
    </row>
    <row r="8" spans="1:9" s="5" customFormat="1" ht="25.5" customHeight="1" thickBot="1">
      <c r="A8" s="65"/>
      <c r="B8" s="66" t="s">
        <v>2</v>
      </c>
      <c r="C8" s="67" t="s">
        <v>3</v>
      </c>
      <c r="D8" s="67" t="s">
        <v>4</v>
      </c>
      <c r="E8" s="67"/>
      <c r="F8" s="66" t="s">
        <v>2</v>
      </c>
      <c r="G8" s="67" t="s">
        <v>3</v>
      </c>
      <c r="H8" s="67" t="s">
        <v>4</v>
      </c>
      <c r="I8" s="68" t="s">
        <v>83</v>
      </c>
    </row>
    <row r="9" spans="1:9" s="6" customFormat="1" ht="24.75" customHeight="1" thickTop="1">
      <c r="A9" s="170" t="s">
        <v>151</v>
      </c>
      <c r="B9" s="171">
        <f>'A 1 Sinteza executie trim. III '!B8</f>
        <v>1591000</v>
      </c>
      <c r="C9" s="171"/>
      <c r="D9" s="171"/>
      <c r="E9" s="171"/>
      <c r="F9" s="171">
        <f>B9</f>
        <v>1591000</v>
      </c>
      <c r="G9" s="171"/>
      <c r="H9" s="171"/>
      <c r="I9" s="171"/>
    </row>
    <row r="10" spans="1:11" s="7" customFormat="1" ht="35.25" customHeight="1">
      <c r="A10" s="159" t="s">
        <v>5</v>
      </c>
      <c r="B10" s="162">
        <f>B11+B27+B28+B29+B31+B30+B32+B33</f>
        <v>137624.4471075</v>
      </c>
      <c r="C10" s="163">
        <f>B10/$B$9</f>
        <v>0.08650185236172218</v>
      </c>
      <c r="D10" s="163">
        <f>B10/$B$10</f>
        <v>1</v>
      </c>
      <c r="E10" s="162">
        <f>E11+E27+E28+E29</f>
        <v>0</v>
      </c>
      <c r="F10" s="162">
        <f>F11+F27+F28+F29+F31+F30+F32+F33</f>
        <v>125285.29313432002</v>
      </c>
      <c r="G10" s="163">
        <f>F10/$F$9</f>
        <v>0.07874625589837839</v>
      </c>
      <c r="H10" s="163">
        <f>F10/$F$10</f>
        <v>1</v>
      </c>
      <c r="I10" s="164">
        <f>F10/B10</f>
        <v>0.9103418452715619</v>
      </c>
      <c r="K10" s="48"/>
    </row>
    <row r="11" spans="1:13" s="9" customFormat="1" ht="24.75" customHeight="1">
      <c r="A11" s="154" t="s">
        <v>6</v>
      </c>
      <c r="B11" s="69">
        <f>B12+B25+B26</f>
        <v>122274.47442</v>
      </c>
      <c r="C11" s="87">
        <f aca="true" t="shared" si="0" ref="C11:C29">B11/$B$9</f>
        <v>0.07685384941546197</v>
      </c>
      <c r="D11" s="87">
        <f aca="true" t="shared" si="1" ref="D11:D29">B11/$B$10</f>
        <v>0.8884647821654102</v>
      </c>
      <c r="E11" s="69">
        <f>E12+E25+E26</f>
        <v>0</v>
      </c>
      <c r="F11" s="69">
        <f>F12+F25+F26</f>
        <v>114079.64783132002</v>
      </c>
      <c r="G11" s="87">
        <f aca="true" t="shared" si="2" ref="G11:G32">F11/$F$9</f>
        <v>0.07170310988769328</v>
      </c>
      <c r="H11" s="87">
        <f aca="true" t="shared" si="3" ref="H11:H32">F11/$F$10</f>
        <v>0.9105589728637481</v>
      </c>
      <c r="I11" s="85">
        <f>F11/B11</f>
        <v>0.9329800710446596</v>
      </c>
      <c r="J11" s="7"/>
      <c r="K11" s="48"/>
      <c r="M11" s="7"/>
    </row>
    <row r="12" spans="1:13" s="9" customFormat="1" ht="25.5" customHeight="1">
      <c r="A12" s="155" t="s">
        <v>7</v>
      </c>
      <c r="B12" s="69">
        <f>B13+B17+B18+B23+B24</f>
        <v>68389.86499999999</v>
      </c>
      <c r="C12" s="87">
        <f t="shared" si="0"/>
        <v>0.04298545883092394</v>
      </c>
      <c r="D12" s="87">
        <f t="shared" si="1"/>
        <v>0.49693107901519784</v>
      </c>
      <c r="E12" s="69">
        <f>E13+E17+E18+E23+E24</f>
        <v>0</v>
      </c>
      <c r="F12" s="69">
        <f>F13+F17+F18+F23+F24</f>
        <v>64011.38057800002</v>
      </c>
      <c r="G12" s="87">
        <f t="shared" si="2"/>
        <v>0.04023342588183534</v>
      </c>
      <c r="H12" s="87">
        <f t="shared" si="3"/>
        <v>0.5109249376091779</v>
      </c>
      <c r="I12" s="85">
        <f>F12/B12</f>
        <v>0.9359775834913554</v>
      </c>
      <c r="J12" s="7"/>
      <c r="K12" s="48"/>
      <c r="M12" s="7"/>
    </row>
    <row r="13" spans="1:13" s="9" customFormat="1" ht="40.5" customHeight="1">
      <c r="A13" s="156" t="s">
        <v>8</v>
      </c>
      <c r="B13" s="69">
        <f>B14+B15+B16</f>
        <v>19151.072999999997</v>
      </c>
      <c r="C13" s="87">
        <f t="shared" si="0"/>
        <v>0.012037129478315523</v>
      </c>
      <c r="D13" s="87">
        <f t="shared" si="1"/>
        <v>0.13915458628539215</v>
      </c>
      <c r="E13" s="69"/>
      <c r="F13" s="69">
        <f>F14+F15+F16</f>
        <v>18660.616264000004</v>
      </c>
      <c r="G13" s="87">
        <f t="shared" si="2"/>
        <v>0.011728860002514144</v>
      </c>
      <c r="H13" s="87">
        <f t="shared" si="3"/>
        <v>0.14894498625623767</v>
      </c>
      <c r="I13" s="85">
        <f>F13/B13</f>
        <v>0.9743901171490499</v>
      </c>
      <c r="J13" s="7"/>
      <c r="K13" s="48"/>
      <c r="M13" s="7"/>
    </row>
    <row r="14" spans="1:13" ht="25.5" customHeight="1">
      <c r="A14" s="157" t="s">
        <v>9</v>
      </c>
      <c r="B14" s="70">
        <v>9204.952</v>
      </c>
      <c r="C14" s="88">
        <f t="shared" si="0"/>
        <v>0.005785639220615964</v>
      </c>
      <c r="D14" s="88">
        <f t="shared" si="1"/>
        <v>0.06688457024506633</v>
      </c>
      <c r="E14" s="70"/>
      <c r="F14" s="70">
        <v>7668.735608000001</v>
      </c>
      <c r="G14" s="88">
        <f t="shared" si="2"/>
        <v>0.004820072663733501</v>
      </c>
      <c r="H14" s="88">
        <f t="shared" si="3"/>
        <v>0.061210182106356634</v>
      </c>
      <c r="I14" s="85">
        <f aca="true" t="shared" si="4" ref="I14:I32">F14/B14</f>
        <v>0.8331097878620118</v>
      </c>
      <c r="J14" s="7"/>
      <c r="K14" s="48"/>
      <c r="M14" s="7"/>
    </row>
    <row r="15" spans="1:13" ht="18" customHeight="1">
      <c r="A15" s="157" t="s">
        <v>10</v>
      </c>
      <c r="B15" s="70">
        <v>8968.121</v>
      </c>
      <c r="C15" s="88">
        <f t="shared" si="0"/>
        <v>0.005636782526712758</v>
      </c>
      <c r="D15" s="88">
        <f t="shared" si="1"/>
        <v>0.06516372046163353</v>
      </c>
      <c r="E15" s="70"/>
      <c r="F15" s="70">
        <v>9220.736656000001</v>
      </c>
      <c r="G15" s="88">
        <f t="shared" si="2"/>
        <v>0.005795560437460717</v>
      </c>
      <c r="H15" s="88">
        <f t="shared" si="3"/>
        <v>0.07359791740371575</v>
      </c>
      <c r="I15" s="85">
        <f t="shared" si="4"/>
        <v>1.0281681810492969</v>
      </c>
      <c r="J15" s="7"/>
      <c r="K15" s="48"/>
      <c r="M15" s="7"/>
    </row>
    <row r="16" spans="1:13" ht="30" customHeight="1">
      <c r="A16" s="158" t="s">
        <v>11</v>
      </c>
      <c r="B16" s="70">
        <v>978</v>
      </c>
      <c r="C16" s="88">
        <f t="shared" si="0"/>
        <v>0.0006147077309868007</v>
      </c>
      <c r="D16" s="88">
        <f t="shared" si="1"/>
        <v>0.007106295578692304</v>
      </c>
      <c r="E16" s="70"/>
      <c r="F16" s="70">
        <v>1771.1440000000002</v>
      </c>
      <c r="G16" s="88">
        <f t="shared" si="2"/>
        <v>0.0011132269013199247</v>
      </c>
      <c r="H16" s="88">
        <f t="shared" si="3"/>
        <v>0.014136886746165277</v>
      </c>
      <c r="I16" s="85">
        <f t="shared" si="4"/>
        <v>1.8109856850715749</v>
      </c>
      <c r="J16" s="7"/>
      <c r="K16" s="48"/>
      <c r="M16" s="7"/>
    </row>
    <row r="17" spans="1:13" ht="24" customHeight="1">
      <c r="A17" s="156" t="s">
        <v>12</v>
      </c>
      <c r="B17" s="71">
        <v>1258.2</v>
      </c>
      <c r="C17" s="89">
        <f t="shared" si="0"/>
        <v>0.0007908233815210559</v>
      </c>
      <c r="D17" s="89">
        <f t="shared" si="1"/>
        <v>0.009142271060440344</v>
      </c>
      <c r="E17" s="72"/>
      <c r="F17" s="72">
        <v>830.1659999999999</v>
      </c>
      <c r="G17" s="89">
        <f t="shared" si="2"/>
        <v>0.0005217888120678818</v>
      </c>
      <c r="H17" s="89">
        <f t="shared" si="3"/>
        <v>0.006626204714307273</v>
      </c>
      <c r="I17" s="85">
        <f t="shared" si="4"/>
        <v>0.6598044825941821</v>
      </c>
      <c r="J17" s="7"/>
      <c r="K17" s="48"/>
      <c r="M17" s="7"/>
    </row>
    <row r="18" spans="1:13" ht="23.25" customHeight="1">
      <c r="A18" s="73" t="s">
        <v>13</v>
      </c>
      <c r="B18" s="69">
        <f>SUM(B19:B22)</f>
        <v>46962.096</v>
      </c>
      <c r="C18" s="87">
        <f t="shared" si="0"/>
        <v>0.029517345065996226</v>
      </c>
      <c r="D18" s="87">
        <f t="shared" si="1"/>
        <v>0.34123367604388904</v>
      </c>
      <c r="E18" s="69">
        <f>SUM(E19:E22)</f>
        <v>0</v>
      </c>
      <c r="F18" s="69">
        <f>SUM(F19:F22)</f>
        <v>43831.55131400001</v>
      </c>
      <c r="G18" s="87">
        <f t="shared" si="2"/>
        <v>0.027549686558139542</v>
      </c>
      <c r="H18" s="87">
        <f t="shared" si="3"/>
        <v>0.3498539231337203</v>
      </c>
      <c r="I18" s="85">
        <f t="shared" si="4"/>
        <v>0.9333389062106601</v>
      </c>
      <c r="J18" s="7"/>
      <c r="K18" s="48"/>
      <c r="M18" s="7"/>
    </row>
    <row r="19" spans="1:13" ht="20.25" customHeight="1">
      <c r="A19" s="157" t="s">
        <v>14</v>
      </c>
      <c r="B19" s="70">
        <v>28277.449</v>
      </c>
      <c r="C19" s="88">
        <f t="shared" si="0"/>
        <v>0.017773380892520427</v>
      </c>
      <c r="D19" s="88">
        <f t="shared" si="1"/>
        <v>0.20546821145746125</v>
      </c>
      <c r="E19" s="70"/>
      <c r="F19" s="70">
        <v>26426.994000000006</v>
      </c>
      <c r="G19" s="88">
        <f t="shared" si="2"/>
        <v>0.016610304211187935</v>
      </c>
      <c r="H19" s="88">
        <f t="shared" si="3"/>
        <v>0.2109345266221094</v>
      </c>
      <c r="I19" s="85">
        <f t="shared" si="4"/>
        <v>0.9345607519263851</v>
      </c>
      <c r="J19" s="7"/>
      <c r="K19" s="48"/>
      <c r="M19" s="7"/>
    </row>
    <row r="20" spans="1:13" ht="18" customHeight="1">
      <c r="A20" s="157" t="s">
        <v>15</v>
      </c>
      <c r="B20" s="70">
        <v>10618.866</v>
      </c>
      <c r="C20" s="88">
        <f t="shared" si="0"/>
        <v>0.00667433438089252</v>
      </c>
      <c r="D20" s="88">
        <f t="shared" si="1"/>
        <v>0.07715828272650924</v>
      </c>
      <c r="E20" s="70"/>
      <c r="F20" s="70">
        <v>9595.585000000003</v>
      </c>
      <c r="G20" s="88">
        <f t="shared" si="2"/>
        <v>0.006031165933375237</v>
      </c>
      <c r="H20" s="88">
        <f t="shared" si="3"/>
        <v>0.0765898754749486</v>
      </c>
      <c r="I20" s="85">
        <f t="shared" si="4"/>
        <v>0.9036355671123454</v>
      </c>
      <c r="J20" s="7"/>
      <c r="K20" s="48"/>
      <c r="M20" s="7"/>
    </row>
    <row r="21" spans="1:13" s="11" customFormat="1" ht="15.75">
      <c r="A21" s="74" t="s">
        <v>16</v>
      </c>
      <c r="B21" s="70">
        <v>6501.562</v>
      </c>
      <c r="C21" s="88">
        <f t="shared" si="0"/>
        <v>0.004086462602137021</v>
      </c>
      <c r="D21" s="88">
        <f t="shared" si="1"/>
        <v>0.04724133056768291</v>
      </c>
      <c r="E21" s="70"/>
      <c r="F21" s="70">
        <v>6304.243313999999</v>
      </c>
      <c r="G21" s="88">
        <f t="shared" si="2"/>
        <v>0.003962440800754242</v>
      </c>
      <c r="H21" s="88">
        <f t="shared" si="3"/>
        <v>0.05031910095976817</v>
      </c>
      <c r="I21" s="85">
        <f t="shared" si="4"/>
        <v>0.9696505722778618</v>
      </c>
      <c r="J21" s="7"/>
      <c r="K21" s="48"/>
      <c r="M21" s="7"/>
    </row>
    <row r="22" spans="1:13" ht="45" customHeight="1">
      <c r="A22" s="74" t="s">
        <v>17</v>
      </c>
      <c r="B22" s="70">
        <v>1564.219</v>
      </c>
      <c r="C22" s="88">
        <f t="shared" si="0"/>
        <v>0.0009831671904462602</v>
      </c>
      <c r="D22" s="88">
        <f t="shared" si="1"/>
        <v>0.011365851292235682</v>
      </c>
      <c r="E22" s="70"/>
      <c r="F22" s="70">
        <v>1504.7290000000003</v>
      </c>
      <c r="G22" s="88">
        <f t="shared" si="2"/>
        <v>0.0009457756128221246</v>
      </c>
      <c r="H22" s="88">
        <f t="shared" si="3"/>
        <v>0.012010420076894105</v>
      </c>
      <c r="I22" s="85">
        <f t="shared" si="4"/>
        <v>0.9619682410199596</v>
      </c>
      <c r="J22" s="7"/>
      <c r="K22" s="48"/>
      <c r="M22" s="7"/>
    </row>
    <row r="23" spans="1:13" s="9" customFormat="1" ht="45" customHeight="1">
      <c r="A23" s="73" t="s">
        <v>18</v>
      </c>
      <c r="B23" s="72">
        <v>679.308</v>
      </c>
      <c r="C23" s="89">
        <f t="shared" si="0"/>
        <v>0.00042696920175989945</v>
      </c>
      <c r="D23" s="89">
        <f t="shared" si="1"/>
        <v>0.004935954434529971</v>
      </c>
      <c r="E23" s="72"/>
      <c r="F23" s="72">
        <v>417.28999999999996</v>
      </c>
      <c r="G23" s="89">
        <f t="shared" si="2"/>
        <v>0.00026228158390949086</v>
      </c>
      <c r="H23" s="89">
        <f t="shared" si="3"/>
        <v>0.0033307181518314193</v>
      </c>
      <c r="I23" s="85">
        <f t="shared" si="4"/>
        <v>0.6142868919547539</v>
      </c>
      <c r="J23" s="7"/>
      <c r="K23" s="48"/>
      <c r="M23" s="7"/>
    </row>
    <row r="24" spans="1:11" s="9" customFormat="1" ht="17.25" customHeight="1">
      <c r="A24" s="75" t="s">
        <v>19</v>
      </c>
      <c r="B24" s="72">
        <v>339.188</v>
      </c>
      <c r="C24" s="89">
        <f t="shared" si="0"/>
        <v>0.00021319170333123822</v>
      </c>
      <c r="D24" s="89">
        <f t="shared" si="1"/>
        <v>0.002464591190946304</v>
      </c>
      <c r="E24" s="72"/>
      <c r="F24" s="72">
        <v>271.75699999999995</v>
      </c>
      <c r="G24" s="89">
        <f>F24/$F$9</f>
        <v>0.000170808925204274</v>
      </c>
      <c r="H24" s="89">
        <f t="shared" si="3"/>
        <v>0.0021691053530811925</v>
      </c>
      <c r="I24" s="85">
        <f t="shared" si="4"/>
        <v>0.8011987452386286</v>
      </c>
      <c r="J24" s="7"/>
      <c r="K24" s="48"/>
    </row>
    <row r="25" spans="1:13" s="9" customFormat="1" ht="18" customHeight="1">
      <c r="A25" s="76" t="s">
        <v>20</v>
      </c>
      <c r="B25" s="72">
        <v>40583.986000000004</v>
      </c>
      <c r="C25" s="89">
        <f t="shared" si="0"/>
        <v>0.025508476429918294</v>
      </c>
      <c r="D25" s="89">
        <f t="shared" si="1"/>
        <v>0.2948893663369227</v>
      </c>
      <c r="E25" s="72"/>
      <c r="F25" s="72">
        <v>39980.976199000004</v>
      </c>
      <c r="G25" s="89">
        <f t="shared" si="2"/>
        <v>0.025129463355751103</v>
      </c>
      <c r="H25" s="89">
        <f t="shared" si="3"/>
        <v>0.3191194688440875</v>
      </c>
      <c r="I25" s="85">
        <f t="shared" si="4"/>
        <v>0.9851416812286501</v>
      </c>
      <c r="J25" s="7"/>
      <c r="K25" s="48"/>
      <c r="M25" s="7"/>
    </row>
    <row r="26" spans="1:13" s="9" customFormat="1" ht="18.75" customHeight="1">
      <c r="A26" s="77" t="s">
        <v>21</v>
      </c>
      <c r="B26" s="72">
        <v>13300.62342</v>
      </c>
      <c r="C26" s="89">
        <f t="shared" si="0"/>
        <v>0.008359914154619737</v>
      </c>
      <c r="D26" s="89">
        <f t="shared" si="1"/>
        <v>0.09664433681328968</v>
      </c>
      <c r="E26" s="72"/>
      <c r="F26" s="72">
        <v>10087.291054319994</v>
      </c>
      <c r="G26" s="89">
        <f t="shared" si="2"/>
        <v>0.006340220650106847</v>
      </c>
      <c r="H26" s="89">
        <f t="shared" si="3"/>
        <v>0.08051456641048264</v>
      </c>
      <c r="I26" s="85">
        <f t="shared" si="4"/>
        <v>0.7584073870666729</v>
      </c>
      <c r="J26" s="7"/>
      <c r="K26" s="48"/>
      <c r="M26" s="7"/>
    </row>
    <row r="27" spans="1:13" s="9" customFormat="1" ht="15.75">
      <c r="A27" s="150" t="s">
        <v>22</v>
      </c>
      <c r="B27" s="72">
        <v>381.832</v>
      </c>
      <c r="C27" s="89">
        <f t="shared" si="0"/>
        <v>0.00023999497171590194</v>
      </c>
      <c r="D27" s="89">
        <f t="shared" si="1"/>
        <v>0.0027744489298601634</v>
      </c>
      <c r="E27" s="72"/>
      <c r="F27" s="72">
        <v>378.12</v>
      </c>
      <c r="G27" s="89">
        <f t="shared" si="2"/>
        <v>0.00023766184789440604</v>
      </c>
      <c r="H27" s="89">
        <f t="shared" si="3"/>
        <v>0.00301807171887775</v>
      </c>
      <c r="I27" s="85">
        <f t="shared" si="4"/>
        <v>0.9902784470657253</v>
      </c>
      <c r="J27" s="7"/>
      <c r="K27" s="48"/>
      <c r="M27" s="7"/>
    </row>
    <row r="28" spans="1:15" s="9" customFormat="1" ht="18" customHeight="1">
      <c r="A28" s="150" t="s">
        <v>23</v>
      </c>
      <c r="B28" s="72">
        <v>0.993</v>
      </c>
      <c r="C28" s="89">
        <f t="shared" si="0"/>
        <v>6.241357636706473E-07</v>
      </c>
      <c r="D28" s="89">
        <f t="shared" si="1"/>
        <v>7.2152878421691795E-06</v>
      </c>
      <c r="E28" s="72"/>
      <c r="F28" s="72">
        <v>0.065671</v>
      </c>
      <c r="G28" s="89">
        <f>F28/$F$9</f>
        <v>4.1276555625392834E-08</v>
      </c>
      <c r="H28" s="89">
        <f t="shared" si="3"/>
        <v>5.241716593949559E-07</v>
      </c>
      <c r="I28" s="85">
        <f t="shared" si="4"/>
        <v>0.06613393756294057</v>
      </c>
      <c r="J28" s="7"/>
      <c r="K28" s="48"/>
      <c r="M28" s="7"/>
      <c r="N28" s="41"/>
      <c r="O28" s="41"/>
    </row>
    <row r="29" spans="1:13" s="9" customFormat="1" ht="30" customHeight="1">
      <c r="A29" s="150" t="s">
        <v>24</v>
      </c>
      <c r="B29" s="72">
        <v>1405.068</v>
      </c>
      <c r="C29" s="89">
        <f t="shared" si="0"/>
        <v>0.0008831351351351351</v>
      </c>
      <c r="D29" s="89">
        <f t="shared" si="1"/>
        <v>0.01020943611059513</v>
      </c>
      <c r="E29" s="72"/>
      <c r="F29" s="72">
        <v>707.9843480000002</v>
      </c>
      <c r="G29" s="89">
        <f t="shared" si="2"/>
        <v>0.00044499330483972353</v>
      </c>
      <c r="H29" s="89">
        <f t="shared" si="3"/>
        <v>0.005650977303784258</v>
      </c>
      <c r="I29" s="85">
        <f>F29/B29</f>
        <v>0.5038790635043999</v>
      </c>
      <c r="J29" s="7"/>
      <c r="K29" s="48"/>
      <c r="M29" s="7"/>
    </row>
    <row r="30" spans="1:13" s="9" customFormat="1" ht="30">
      <c r="A30" s="150" t="s">
        <v>25</v>
      </c>
      <c r="B30" s="69"/>
      <c r="C30" s="89">
        <f>B30/$B$9</f>
        <v>0</v>
      </c>
      <c r="D30" s="89">
        <f>B30/$B$10</f>
        <v>0</v>
      </c>
      <c r="E30" s="72"/>
      <c r="F30" s="72">
        <v>-66.33107799999998</v>
      </c>
      <c r="G30" s="89">
        <f t="shared" si="2"/>
        <v>-4.169143808925203E-05</v>
      </c>
      <c r="H30" s="89">
        <f t="shared" si="3"/>
        <v>-0.000529440258633434</v>
      </c>
      <c r="I30" s="85"/>
      <c r="J30" s="7"/>
      <c r="K30" s="48"/>
      <c r="M30" s="7"/>
    </row>
    <row r="31" spans="1:13" ht="49.5" customHeight="1">
      <c r="A31" s="150" t="s">
        <v>85</v>
      </c>
      <c r="B31" s="69"/>
      <c r="C31" s="89">
        <f>B31/$B$9</f>
        <v>0</v>
      </c>
      <c r="D31" s="89">
        <f>B31/$B$10</f>
        <v>0</v>
      </c>
      <c r="E31" s="72"/>
      <c r="F31" s="72">
        <v>12.22404199999999</v>
      </c>
      <c r="G31" s="89">
        <f t="shared" si="2"/>
        <v>7.68324450031426E-06</v>
      </c>
      <c r="H31" s="89">
        <f t="shared" si="3"/>
        <v>9.756964839356231E-05</v>
      </c>
      <c r="I31" s="85"/>
      <c r="J31" s="7"/>
      <c r="K31" s="48"/>
      <c r="M31" s="7"/>
    </row>
    <row r="32" spans="1:13" ht="45.75" customHeight="1">
      <c r="A32" s="150" t="s">
        <v>84</v>
      </c>
      <c r="B32" s="69">
        <v>10009.492687499998</v>
      </c>
      <c r="C32" s="89">
        <f>B32/$B$9</f>
        <v>0.006291321613764927</v>
      </c>
      <c r="D32" s="89">
        <f>B32/$B$10</f>
        <v>0.07273048428439079</v>
      </c>
      <c r="E32" s="69"/>
      <c r="F32" s="78">
        <v>9970.11532</v>
      </c>
      <c r="G32" s="89">
        <f t="shared" si="2"/>
        <v>0.006266571539912005</v>
      </c>
      <c r="H32" s="89">
        <f t="shared" si="3"/>
        <v>0.07957929514768272</v>
      </c>
      <c r="I32" s="85">
        <f t="shared" si="4"/>
        <v>0.9960659976754693</v>
      </c>
      <c r="J32" s="7"/>
      <c r="K32" s="48"/>
      <c r="M32" s="7"/>
    </row>
    <row r="33" spans="1:13" ht="45.75" customHeight="1">
      <c r="A33" s="150" t="s">
        <v>147</v>
      </c>
      <c r="B33" s="69">
        <v>3552.5869999999995</v>
      </c>
      <c r="C33" s="89">
        <f>B33/$B$9</f>
        <v>0.002232927089880578</v>
      </c>
      <c r="D33" s="89">
        <f>B33/$B$10</f>
        <v>0.025813633221901586</v>
      </c>
      <c r="E33" s="69"/>
      <c r="F33" s="78">
        <v>203.46700000000038</v>
      </c>
      <c r="G33" s="89">
        <f>F33/$F$9</f>
        <v>0.00012788623507228183</v>
      </c>
      <c r="H33" s="89">
        <f>F33/$F$10</f>
        <v>0.0016240294044877297</v>
      </c>
      <c r="I33" s="85">
        <f>F33/B33</f>
        <v>0.057272911261568096</v>
      </c>
      <c r="J33" s="7"/>
      <c r="K33" s="48"/>
      <c r="M33" s="7"/>
    </row>
    <row r="34" spans="1:13" s="9" customFormat="1" ht="33" customHeight="1">
      <c r="A34" s="159" t="s">
        <v>26</v>
      </c>
      <c r="B34" s="160">
        <f>B35+B50+B51</f>
        <v>160016.9217405</v>
      </c>
      <c r="C34" s="161">
        <f>B34/$B$9</f>
        <v>0.10057631787586423</v>
      </c>
      <c r="D34" s="161">
        <f>B34/$B$34</f>
        <v>1</v>
      </c>
      <c r="E34" s="160"/>
      <c r="F34" s="160">
        <f>F35+F50+F51</f>
        <v>144529.3438123</v>
      </c>
      <c r="G34" s="161">
        <f>F34/$F$9</f>
        <v>0.09084182514915148</v>
      </c>
      <c r="H34" s="161">
        <f>F34/$F$34</f>
        <v>1</v>
      </c>
      <c r="I34" s="161">
        <f aca="true" t="shared" si="5" ref="I34:I52">F34/B34</f>
        <v>0.9032128742401616</v>
      </c>
      <c r="J34" s="7"/>
      <c r="K34" s="8"/>
      <c r="M34" s="7"/>
    </row>
    <row r="35" spans="1:13" s="9" customFormat="1" ht="19.5" customHeight="1">
      <c r="A35" s="79" t="s">
        <v>27</v>
      </c>
      <c r="B35" s="80">
        <f>B36+B37+B38+B39+B48+B49+B40+B41+B42+B43+B44+B45+B46+B47</f>
        <v>144888.8917405</v>
      </c>
      <c r="C35" s="90">
        <f aca="true" t="shared" si="6" ref="C35:C50">B35/$B$9</f>
        <v>0.09106781379038341</v>
      </c>
      <c r="D35" s="90">
        <f aca="true" t="shared" si="7" ref="D35:D50">B35/$B$34</f>
        <v>0.9054598111533905</v>
      </c>
      <c r="E35" s="80"/>
      <c r="F35" s="80">
        <f>F36+F37+F38+F39+F48+F49+F40+F41+F42+F43+F44+F45+F46+F47</f>
        <v>135178.2832363</v>
      </c>
      <c r="G35" s="90">
        <f aca="true" t="shared" si="8" ref="G35:G50">F35/$F$9</f>
        <v>0.08496435149987429</v>
      </c>
      <c r="H35" s="90">
        <f>F35/$F$34</f>
        <v>0.935299916755007</v>
      </c>
      <c r="I35" s="84">
        <f>F35/B35</f>
        <v>0.9329789303544955</v>
      </c>
      <c r="J35" s="7"/>
      <c r="K35" s="8"/>
      <c r="M35" s="7"/>
    </row>
    <row r="36" spans="1:13" ht="19.5" customHeight="1">
      <c r="A36" s="151" t="s">
        <v>28</v>
      </c>
      <c r="B36" s="82">
        <v>33538.81727</v>
      </c>
      <c r="C36" s="88">
        <f t="shared" si="6"/>
        <v>0.02108033769327467</v>
      </c>
      <c r="D36" s="88">
        <f t="shared" si="7"/>
        <v>0.20959544093961524</v>
      </c>
      <c r="E36" s="81"/>
      <c r="F36" s="83">
        <v>33607.896369999995</v>
      </c>
      <c r="G36" s="88">
        <f t="shared" si="8"/>
        <v>0.021123756360779383</v>
      </c>
      <c r="H36" s="88">
        <f aca="true" t="shared" si="9" ref="H36:H50">F36/$F$34</f>
        <v>0.23253337684592623</v>
      </c>
      <c r="I36" s="86">
        <f t="shared" si="5"/>
        <v>1.0020596760894662</v>
      </c>
      <c r="J36" s="7"/>
      <c r="K36" s="8"/>
      <c r="M36" s="7"/>
    </row>
    <row r="37" spans="1:13" ht="17.25" customHeight="1">
      <c r="A37" s="151" t="s">
        <v>29</v>
      </c>
      <c r="B37" s="82">
        <v>23091.142812500002</v>
      </c>
      <c r="C37" s="88">
        <f t="shared" si="6"/>
        <v>0.01451360327624136</v>
      </c>
      <c r="D37" s="88">
        <f t="shared" si="7"/>
        <v>0.1443043808200922</v>
      </c>
      <c r="E37" s="81"/>
      <c r="F37" s="83">
        <v>17898.098678999995</v>
      </c>
      <c r="G37" s="88">
        <f t="shared" si="8"/>
        <v>0.011249590621621619</v>
      </c>
      <c r="H37" s="88">
        <f t="shared" si="9"/>
        <v>0.12383712682072523</v>
      </c>
      <c r="I37" s="86">
        <f t="shared" si="5"/>
        <v>0.7751066642449226</v>
      </c>
      <c r="J37" s="7"/>
      <c r="K37" s="8"/>
      <c r="M37" s="7"/>
    </row>
    <row r="38" spans="1:13" ht="19.5" customHeight="1">
      <c r="A38" s="151" t="s">
        <v>30</v>
      </c>
      <c r="B38" s="82">
        <v>5807.742528000001</v>
      </c>
      <c r="C38" s="88">
        <f t="shared" si="6"/>
        <v>0.0036503724248900067</v>
      </c>
      <c r="D38" s="88">
        <f t="shared" si="7"/>
        <v>0.036294552256282225</v>
      </c>
      <c r="E38" s="81"/>
      <c r="F38" s="83">
        <v>7609.2202673</v>
      </c>
      <c r="G38" s="88">
        <f t="shared" si="8"/>
        <v>0.00478266515857951</v>
      </c>
      <c r="H38" s="88">
        <f t="shared" si="9"/>
        <v>0.05264827243097485</v>
      </c>
      <c r="I38" s="86">
        <f t="shared" si="5"/>
        <v>1.310185537773895</v>
      </c>
      <c r="J38" s="7"/>
      <c r="K38" s="8"/>
      <c r="M38" s="7"/>
    </row>
    <row r="39" spans="1:13" ht="19.5" customHeight="1">
      <c r="A39" s="151" t="s">
        <v>31</v>
      </c>
      <c r="B39" s="82">
        <v>5395.842</v>
      </c>
      <c r="C39" s="88">
        <f t="shared" si="6"/>
        <v>0.003391478315524827</v>
      </c>
      <c r="D39" s="88">
        <f t="shared" si="7"/>
        <v>0.033720446195999544</v>
      </c>
      <c r="E39" s="81"/>
      <c r="F39" s="83">
        <v>5259.279</v>
      </c>
      <c r="G39" s="88">
        <f t="shared" si="8"/>
        <v>0.003305643620364551</v>
      </c>
      <c r="H39" s="88">
        <f t="shared" si="9"/>
        <v>0.03638900489875756</v>
      </c>
      <c r="I39" s="86">
        <f t="shared" si="5"/>
        <v>0.9746910676776676</v>
      </c>
      <c r="J39" s="7"/>
      <c r="K39" s="8"/>
      <c r="M39" s="7"/>
    </row>
    <row r="40" spans="1:13" ht="18.75" customHeight="1">
      <c r="A40" s="152" t="s">
        <v>32</v>
      </c>
      <c r="B40" s="82">
        <v>715.2071299999989</v>
      </c>
      <c r="C40" s="88">
        <f t="shared" si="6"/>
        <v>0.00044953307982400933</v>
      </c>
      <c r="D40" s="88">
        <f t="shared" si="7"/>
        <v>0.0044695718566555905</v>
      </c>
      <c r="E40" s="82"/>
      <c r="F40" s="83">
        <v>543.4041639999759</v>
      </c>
      <c r="G40" s="88">
        <f t="shared" si="8"/>
        <v>0.0003415488145820088</v>
      </c>
      <c r="H40" s="88">
        <f t="shared" si="9"/>
        <v>0.003759818938261381</v>
      </c>
      <c r="I40" s="86">
        <f t="shared" si="5"/>
        <v>0.7597857196977005</v>
      </c>
      <c r="J40" s="7"/>
      <c r="K40" s="8"/>
      <c r="M40" s="7"/>
    </row>
    <row r="41" spans="1:13" ht="15.75" customHeight="1">
      <c r="A41" s="152" t="s">
        <v>33</v>
      </c>
      <c r="B41" s="82">
        <v>9292.752999999999</v>
      </c>
      <c r="C41" s="88">
        <f t="shared" si="6"/>
        <v>0.005840825267127592</v>
      </c>
      <c r="D41" s="88">
        <f t="shared" si="7"/>
        <v>0.05807356433883967</v>
      </c>
      <c r="E41" s="82"/>
      <c r="F41" s="83">
        <v>6562.147388999998</v>
      </c>
      <c r="G41" s="88">
        <f t="shared" si="8"/>
        <v>0.00412454267064739</v>
      </c>
      <c r="H41" s="88">
        <f t="shared" si="9"/>
        <v>0.04540356453511784</v>
      </c>
      <c r="I41" s="86">
        <f t="shared" si="5"/>
        <v>0.7061575174762525</v>
      </c>
      <c r="J41" s="7"/>
      <c r="K41" s="8"/>
      <c r="M41" s="7"/>
    </row>
    <row r="42" spans="1:13" ht="28.5" customHeight="1">
      <c r="A42" s="152" t="s">
        <v>34</v>
      </c>
      <c r="B42" s="82">
        <v>2339.147</v>
      </c>
      <c r="C42" s="88">
        <f t="shared" si="6"/>
        <v>0.0014702369578881206</v>
      </c>
      <c r="D42" s="88">
        <f t="shared" si="7"/>
        <v>0.014618122724504117</v>
      </c>
      <c r="E42" s="81"/>
      <c r="F42" s="83">
        <v>716.323011</v>
      </c>
      <c r="G42" s="88">
        <f t="shared" si="8"/>
        <v>0.00045023445065996224</v>
      </c>
      <c r="H42" s="88">
        <f t="shared" si="9"/>
        <v>0.004956246199597275</v>
      </c>
      <c r="I42" s="86">
        <f t="shared" si="5"/>
        <v>0.3062325758064799</v>
      </c>
      <c r="J42" s="7"/>
      <c r="K42" s="8"/>
      <c r="M42" s="7"/>
    </row>
    <row r="43" spans="1:13" ht="17.25" customHeight="1">
      <c r="A43" s="152" t="s">
        <v>35</v>
      </c>
      <c r="B43" s="82">
        <v>46911.175</v>
      </c>
      <c r="C43" s="88">
        <f t="shared" si="6"/>
        <v>0.02948533940917662</v>
      </c>
      <c r="D43" s="88">
        <f t="shared" si="7"/>
        <v>0.2931638384850074</v>
      </c>
      <c r="E43" s="82"/>
      <c r="F43" s="83">
        <v>47339.93488900001</v>
      </c>
      <c r="G43" s="88">
        <f t="shared" si="8"/>
        <v>0.029754830225644256</v>
      </c>
      <c r="H43" s="88">
        <f t="shared" si="9"/>
        <v>0.3275454910421533</v>
      </c>
      <c r="I43" s="86">
        <f t="shared" si="5"/>
        <v>1.009139824125062</v>
      </c>
      <c r="J43" s="7"/>
      <c r="K43" s="8"/>
      <c r="M43" s="7"/>
    </row>
    <row r="44" spans="1:13" ht="45">
      <c r="A44" s="152" t="s">
        <v>86</v>
      </c>
      <c r="B44" s="82">
        <v>9730.842999999997</v>
      </c>
      <c r="C44" s="88">
        <f t="shared" si="6"/>
        <v>0.006116180389692016</v>
      </c>
      <c r="D44" s="88">
        <f t="shared" si="7"/>
        <v>0.060811337289568286</v>
      </c>
      <c r="E44" s="82"/>
      <c r="F44" s="83">
        <v>11906.649937999995</v>
      </c>
      <c r="G44" s="88">
        <f t="shared" si="8"/>
        <v>0.0074837523180389665</v>
      </c>
      <c r="H44" s="88">
        <f t="shared" si="9"/>
        <v>0.08238223203630633</v>
      </c>
      <c r="I44" s="86">
        <f t="shared" si="5"/>
        <v>1.2235990178857061</v>
      </c>
      <c r="J44" s="7"/>
      <c r="K44" s="8"/>
      <c r="M44" s="7"/>
    </row>
    <row r="45" spans="1:13" ht="19.5" customHeight="1">
      <c r="A45" s="152" t="s">
        <v>36</v>
      </c>
      <c r="B45" s="82">
        <v>2348.74</v>
      </c>
      <c r="C45" s="88">
        <f t="shared" si="6"/>
        <v>0.0014762664990571966</v>
      </c>
      <c r="D45" s="88">
        <f t="shared" si="7"/>
        <v>0.014678072634149029</v>
      </c>
      <c r="E45" s="82"/>
      <c r="F45" s="83">
        <v>2495.734000000001</v>
      </c>
      <c r="G45" s="88">
        <f t="shared" si="8"/>
        <v>0.0015686574481458208</v>
      </c>
      <c r="H45" s="88">
        <f t="shared" si="9"/>
        <v>0.017268008932782578</v>
      </c>
      <c r="I45" s="86">
        <f t="shared" si="5"/>
        <v>1.0625841940785277</v>
      </c>
      <c r="J45" s="7"/>
      <c r="K45" s="8"/>
      <c r="M45" s="7"/>
    </row>
    <row r="46" spans="1:13" ht="45">
      <c r="A46" s="152" t="s">
        <v>148</v>
      </c>
      <c r="B46" s="82">
        <v>4449.67</v>
      </c>
      <c r="C46" s="88">
        <f t="shared" si="6"/>
        <v>0.0027967756128221247</v>
      </c>
      <c r="D46" s="88">
        <f t="shared" si="7"/>
        <v>0.027807496554745913</v>
      </c>
      <c r="E46" s="82"/>
      <c r="F46" s="83">
        <v>253.346469</v>
      </c>
      <c r="G46" s="88">
        <f>F46/$F$9</f>
        <v>0.00015923725267127594</v>
      </c>
      <c r="H46" s="88">
        <f>F46/$F$34</f>
        <v>0.0017529067960691818</v>
      </c>
      <c r="I46" s="86">
        <f t="shared" si="5"/>
        <v>0.05693601300770619</v>
      </c>
      <c r="J46" s="7"/>
      <c r="K46" s="8"/>
      <c r="M46" s="7"/>
    </row>
    <row r="47" spans="1:13" ht="30">
      <c r="A47" s="152" t="s">
        <v>150</v>
      </c>
      <c r="B47" s="82">
        <v>854.1390000000001</v>
      </c>
      <c r="C47" s="88">
        <f t="shared" si="6"/>
        <v>0.0005368566939032056</v>
      </c>
      <c r="D47" s="88">
        <f t="shared" si="7"/>
        <v>0.005337804219138526</v>
      </c>
      <c r="E47" s="82"/>
      <c r="F47" s="83">
        <v>845.0650599999999</v>
      </c>
      <c r="G47" s="88">
        <f>F47/$F$9</f>
        <v>0.0005311534003771212</v>
      </c>
      <c r="H47" s="88">
        <f>F47/$F$34</f>
        <v>0.005847013746201494</v>
      </c>
      <c r="I47" s="86">
        <f t="shared" si="5"/>
        <v>0.9893765066341659</v>
      </c>
      <c r="J47" s="7"/>
      <c r="K47" s="8"/>
      <c r="M47" s="7"/>
    </row>
    <row r="48" spans="1:13" ht="17.25" customHeight="1">
      <c r="A48" s="152" t="s">
        <v>149</v>
      </c>
      <c r="B48" s="82">
        <v>274.284</v>
      </c>
      <c r="C48" s="88">
        <f t="shared" si="6"/>
        <v>0.00017239723444374607</v>
      </c>
      <c r="D48" s="88">
        <f t="shared" si="7"/>
        <v>0.0017140937159434134</v>
      </c>
      <c r="E48" s="81"/>
      <c r="F48" s="83">
        <v>0</v>
      </c>
      <c r="G48" s="88">
        <f t="shared" si="8"/>
        <v>0</v>
      </c>
      <c r="H48" s="88">
        <f t="shared" si="9"/>
        <v>0</v>
      </c>
      <c r="I48" s="86">
        <f t="shared" si="5"/>
        <v>0</v>
      </c>
      <c r="J48" s="7"/>
      <c r="K48" s="8"/>
      <c r="M48" s="7"/>
    </row>
    <row r="49" spans="1:13" ht="34.5" customHeight="1">
      <c r="A49" s="152" t="s">
        <v>37</v>
      </c>
      <c r="B49" s="82">
        <v>139.389</v>
      </c>
      <c r="C49" s="88">
        <f t="shared" si="6"/>
        <v>8.761093651791326E-05</v>
      </c>
      <c r="D49" s="88">
        <f t="shared" si="7"/>
        <v>0.0008710891228494424</v>
      </c>
      <c r="E49" s="81"/>
      <c r="F49" s="83">
        <v>141.184</v>
      </c>
      <c r="G49" s="88">
        <f t="shared" si="8"/>
        <v>8.873915776241357E-05</v>
      </c>
      <c r="H49" s="88">
        <f t="shared" si="9"/>
        <v>0.0009768535321336227</v>
      </c>
      <c r="I49" s="86">
        <f t="shared" si="5"/>
        <v>1.0128776302290712</v>
      </c>
      <c r="J49" s="7"/>
      <c r="K49" s="8"/>
      <c r="M49" s="7"/>
    </row>
    <row r="50" spans="1:13" s="9" customFormat="1" ht="18.75" customHeight="1">
      <c r="A50" s="152" t="s">
        <v>38</v>
      </c>
      <c r="B50" s="82">
        <v>15128.029999999999</v>
      </c>
      <c r="C50" s="88">
        <f t="shared" si="6"/>
        <v>0.009508504085480828</v>
      </c>
      <c r="D50" s="88">
        <f t="shared" si="7"/>
        <v>0.09454018884660947</v>
      </c>
      <c r="E50" s="81"/>
      <c r="F50" s="83">
        <v>9837.29448</v>
      </c>
      <c r="G50" s="88">
        <f t="shared" si="8"/>
        <v>0.006183088925204274</v>
      </c>
      <c r="H50" s="88">
        <f t="shared" si="9"/>
        <v>0.06806434057277445</v>
      </c>
      <c r="I50" s="86">
        <f t="shared" si="5"/>
        <v>0.650269366203002</v>
      </c>
      <c r="J50" s="7"/>
      <c r="K50" s="8"/>
      <c r="M50" s="7"/>
    </row>
    <row r="51" spans="1:13" s="9" customFormat="1" ht="30">
      <c r="A51" s="153" t="s">
        <v>128</v>
      </c>
      <c r="B51" s="81"/>
      <c r="C51" s="91"/>
      <c r="D51" s="91"/>
      <c r="E51" s="81"/>
      <c r="F51" s="83">
        <v>-486.2339040000001</v>
      </c>
      <c r="G51" s="88">
        <f>F51/$F$9</f>
        <v>-0.00030561527592708995</v>
      </c>
      <c r="H51" s="88">
        <f>F51/$F$34</f>
        <v>-0.0033642573277816246</v>
      </c>
      <c r="I51" s="86"/>
      <c r="J51" s="7"/>
      <c r="K51" s="8"/>
      <c r="M51" s="7"/>
    </row>
    <row r="52" spans="1:13" s="6" customFormat="1" ht="21" customHeight="1" thickBot="1">
      <c r="A52" s="165" t="s">
        <v>39</v>
      </c>
      <c r="B52" s="166">
        <f>B10-B34</f>
        <v>-22392.474633000005</v>
      </c>
      <c r="C52" s="167">
        <f>B52/$B$9</f>
        <v>-0.014074465514142053</v>
      </c>
      <c r="D52" s="168">
        <f>D10-D34</f>
        <v>0</v>
      </c>
      <c r="E52" s="166">
        <f>E10-E34</f>
        <v>0</v>
      </c>
      <c r="F52" s="166">
        <f>F10-F34</f>
        <v>-19244.05067797999</v>
      </c>
      <c r="G52" s="167">
        <f>G10-G34</f>
        <v>-0.012095569250773097</v>
      </c>
      <c r="H52" s="168">
        <f>H10-H34</f>
        <v>0</v>
      </c>
      <c r="I52" s="169">
        <f t="shared" si="5"/>
        <v>0.8593981234043623</v>
      </c>
      <c r="J52" s="7"/>
      <c r="K52" s="8"/>
      <c r="M52" s="7"/>
    </row>
    <row r="53" spans="1:13" ht="15.75" customHeight="1">
      <c r="A53" s="198" t="s">
        <v>169</v>
      </c>
      <c r="B53" s="198"/>
      <c r="C53" s="198"/>
      <c r="D53" s="198"/>
      <c r="E53" s="198"/>
      <c r="F53" s="198"/>
      <c r="G53" s="30"/>
      <c r="H53" s="30"/>
      <c r="I53" s="31"/>
      <c r="K53" s="8"/>
      <c r="M53" s="7"/>
    </row>
    <row r="54" spans="1:13" ht="15" customHeight="1">
      <c r="A54" s="198" t="s">
        <v>171</v>
      </c>
      <c r="B54" s="198"/>
      <c r="C54" s="198"/>
      <c r="D54" s="198"/>
      <c r="E54" s="198"/>
      <c r="F54" s="198"/>
      <c r="G54" s="23"/>
      <c r="H54" s="23"/>
      <c r="I54" s="24"/>
      <c r="K54" s="8"/>
      <c r="M54" s="7"/>
    </row>
    <row r="55" spans="1:13" ht="19.5" customHeight="1">
      <c r="A55" s="14"/>
      <c r="B55" s="14"/>
      <c r="C55" s="42"/>
      <c r="D55" s="11"/>
      <c r="E55" s="11"/>
      <c r="F55" s="11"/>
      <c r="G55" s="42"/>
      <c r="H55" s="14"/>
      <c r="I55" s="14"/>
      <c r="M55" s="7"/>
    </row>
    <row r="56" spans="1:13" ht="19.5" customHeight="1">
      <c r="A56" s="14"/>
      <c r="B56" s="14"/>
      <c r="C56" s="14"/>
      <c r="D56" s="14"/>
      <c r="E56" s="14"/>
      <c r="F56" s="180"/>
      <c r="H56" s="13"/>
      <c r="M56" s="7"/>
    </row>
    <row r="57" spans="6:13" ht="19.5" customHeight="1">
      <c r="F57" s="1"/>
      <c r="G57" s="1"/>
      <c r="H57" s="13"/>
      <c r="M57" s="7"/>
    </row>
    <row r="58" spans="1:13" ht="30.75" customHeight="1">
      <c r="A58" s="12"/>
      <c r="F58" s="1"/>
      <c r="G58" s="1"/>
      <c r="H58" s="1"/>
      <c r="M58" s="7"/>
    </row>
    <row r="59" spans="1:13" ht="19.5" customHeight="1">
      <c r="A59" s="10"/>
      <c r="F59" s="1"/>
      <c r="G59" s="1"/>
      <c r="H59" s="1"/>
      <c r="I59" s="15"/>
      <c r="M59" s="7"/>
    </row>
    <row r="60" spans="1:8" ht="19.5" customHeight="1">
      <c r="A60" s="10"/>
      <c r="F60" s="1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</sheetData>
  <sheetProtection/>
  <mergeCells count="5">
    <mergeCell ref="A3:I4"/>
    <mergeCell ref="B7:D7"/>
    <mergeCell ref="F7:H7"/>
    <mergeCell ref="A53:F53"/>
    <mergeCell ref="A54:F54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W22" sqref="W22:X22"/>
    </sheetView>
  </sheetViews>
  <sheetFormatPr defaultColWidth="9.140625" defaultRowHeight="12.75"/>
  <cols>
    <col min="1" max="1" width="54.00390625" style="17" customWidth="1"/>
    <col min="2" max="6" width="14.57421875" style="17" customWidth="1"/>
    <col min="7" max="7" width="14.140625" style="17" customWidth="1"/>
    <col min="8" max="9" width="12.00390625" style="17" hidden="1" customWidth="1"/>
    <col min="10" max="10" width="10.421875" style="17" hidden="1" customWidth="1"/>
    <col min="11" max="11" width="12.421875" style="17" hidden="1" customWidth="1"/>
    <col min="12" max="12" width="10.00390625" style="17" hidden="1" customWidth="1"/>
    <col min="13" max="13" width="9.57421875" style="17" bestFit="1" customWidth="1"/>
    <col min="14" max="16384" width="9.140625" style="17" customWidth="1"/>
  </cols>
  <sheetData>
    <row r="1" spans="1:14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0" ht="12.75">
      <c r="A2" s="53"/>
      <c r="B2" s="53"/>
      <c r="C2" s="53"/>
      <c r="D2" s="53"/>
      <c r="E2" s="53"/>
      <c r="F2" s="53"/>
      <c r="G2" s="133" t="s">
        <v>51</v>
      </c>
      <c r="H2" s="53"/>
      <c r="I2" s="53"/>
      <c r="J2" s="53"/>
      <c r="K2" s="53"/>
      <c r="L2" s="53" t="s">
        <v>51</v>
      </c>
      <c r="M2" s="43"/>
      <c r="N2" s="43"/>
      <c r="O2" s="43"/>
      <c r="P2" s="43"/>
      <c r="Q2" s="43"/>
      <c r="R2" s="43"/>
      <c r="S2" s="43"/>
      <c r="T2" s="43"/>
    </row>
    <row r="3" spans="1:20" ht="24.75" customHeight="1">
      <c r="A3" s="205" t="s">
        <v>52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43"/>
      <c r="N3" s="43"/>
      <c r="O3" s="43"/>
      <c r="P3" s="43"/>
      <c r="Q3" s="43"/>
      <c r="R3" s="43"/>
      <c r="S3" s="43"/>
      <c r="T3" s="43"/>
    </row>
    <row r="4" spans="1:20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3"/>
      <c r="N4" s="43"/>
      <c r="O4" s="43"/>
      <c r="P4" s="43"/>
      <c r="Q4" s="43"/>
      <c r="R4" s="43"/>
      <c r="S4" s="43"/>
      <c r="T4" s="43"/>
    </row>
    <row r="5" spans="1:20" ht="15.75" thickBot="1">
      <c r="A5" s="144"/>
      <c r="B5" s="144"/>
      <c r="C5" s="144"/>
      <c r="D5" s="144"/>
      <c r="E5" s="144"/>
      <c r="F5" s="144"/>
      <c r="G5" s="145" t="s">
        <v>79</v>
      </c>
      <c r="H5" s="123"/>
      <c r="I5" s="123"/>
      <c r="J5" s="123"/>
      <c r="K5" s="123" t="s">
        <v>53</v>
      </c>
      <c r="L5" s="123"/>
      <c r="M5" s="43"/>
      <c r="N5" s="43"/>
      <c r="O5" s="43"/>
      <c r="P5" s="43"/>
      <c r="Q5" s="43"/>
      <c r="R5" s="43"/>
      <c r="S5" s="43"/>
      <c r="T5" s="43"/>
    </row>
    <row r="6" spans="1:20" s="18" customFormat="1" ht="61.5" thickBot="1" thickTop="1">
      <c r="A6" s="142" t="s">
        <v>54</v>
      </c>
      <c r="B6" s="142" t="s">
        <v>153</v>
      </c>
      <c r="C6" s="142" t="s">
        <v>154</v>
      </c>
      <c r="D6" s="142" t="s">
        <v>164</v>
      </c>
      <c r="E6" s="142" t="s">
        <v>165</v>
      </c>
      <c r="F6" s="142" t="s">
        <v>166</v>
      </c>
      <c r="G6" s="143" t="s">
        <v>163</v>
      </c>
      <c r="H6" s="124" t="s">
        <v>55</v>
      </c>
      <c r="I6" s="125" t="s">
        <v>56</v>
      </c>
      <c r="J6" s="125" t="s">
        <v>57</v>
      </c>
      <c r="K6" s="125" t="s">
        <v>58</v>
      </c>
      <c r="L6" s="125" t="s">
        <v>59</v>
      </c>
      <c r="M6" s="44"/>
      <c r="N6" s="44"/>
      <c r="O6" s="44"/>
      <c r="P6" s="44"/>
      <c r="Q6" s="44"/>
      <c r="R6" s="44"/>
      <c r="S6" s="44"/>
      <c r="T6" s="44"/>
    </row>
    <row r="7" spans="1:20" ht="21" customHeight="1" thickTop="1">
      <c r="A7" s="148" t="s">
        <v>60</v>
      </c>
      <c r="B7" s="149">
        <v>63180.866</v>
      </c>
      <c r="C7" s="149">
        <v>62965.866</v>
      </c>
      <c r="D7" s="149">
        <v>16095.94</v>
      </c>
      <c r="E7" s="149">
        <v>17500.177</v>
      </c>
      <c r="F7" s="149">
        <v>17460.213</v>
      </c>
      <c r="G7" s="184">
        <f>F7/E7</f>
        <v>0.9977163659544701</v>
      </c>
      <c r="H7" s="126" t="e">
        <f>+#REF!+D7</f>
        <v>#REF!</v>
      </c>
      <c r="I7" s="127">
        <v>7799.829</v>
      </c>
      <c r="J7" s="127">
        <v>7653.1</v>
      </c>
      <c r="K7" s="128">
        <f aca="true" t="shared" si="0" ref="K7:K13">+I7-J7</f>
        <v>146.72899999999936</v>
      </c>
      <c r="L7" s="129">
        <f aca="true" t="shared" si="1" ref="L7:L14">+J7/I7</f>
        <v>0.9811881773305544</v>
      </c>
      <c r="M7" s="45"/>
      <c r="N7" s="43"/>
      <c r="O7" s="43"/>
      <c r="P7" s="43"/>
      <c r="Q7" s="43"/>
      <c r="R7" s="43"/>
      <c r="S7" s="43"/>
      <c r="T7" s="43"/>
    </row>
    <row r="8" spans="1:20" ht="20.25" customHeight="1">
      <c r="A8" s="148" t="s">
        <v>61</v>
      </c>
      <c r="B8" s="130">
        <v>479.35999999999996</v>
      </c>
      <c r="C8" s="130">
        <v>479.35999999999996</v>
      </c>
      <c r="D8" s="131">
        <v>126.719</v>
      </c>
      <c r="E8" s="131">
        <v>126.719</v>
      </c>
      <c r="F8" s="130">
        <v>109.26799999999997</v>
      </c>
      <c r="G8" s="184">
        <f aca="true" t="shared" si="2" ref="G8:G14">F8/E8</f>
        <v>0.8622858450587518</v>
      </c>
      <c r="H8" s="126" t="e">
        <f>+#REF!+B10</f>
        <v>#REF!</v>
      </c>
      <c r="I8" s="127">
        <v>64.459</v>
      </c>
      <c r="J8" s="127">
        <v>56.1</v>
      </c>
      <c r="K8" s="128">
        <f t="shared" si="0"/>
        <v>8.359000000000002</v>
      </c>
      <c r="L8" s="129">
        <f t="shared" si="1"/>
        <v>0.8703206689523573</v>
      </c>
      <c r="M8" s="45"/>
      <c r="N8" s="43"/>
      <c r="O8" s="43"/>
      <c r="P8" s="43"/>
      <c r="Q8" s="43"/>
      <c r="R8" s="43"/>
      <c r="S8" s="43"/>
      <c r="T8" s="43"/>
    </row>
    <row r="9" spans="1:20" ht="18.75" customHeight="1">
      <c r="A9" s="148" t="s">
        <v>62</v>
      </c>
      <c r="B9" s="130">
        <v>166.043</v>
      </c>
      <c r="C9" s="130">
        <v>166.043</v>
      </c>
      <c r="D9" s="130">
        <v>40.796</v>
      </c>
      <c r="E9" s="130">
        <v>44.246</v>
      </c>
      <c r="F9" s="130">
        <v>42.673</v>
      </c>
      <c r="G9" s="184">
        <f t="shared" si="2"/>
        <v>0.9644487637300547</v>
      </c>
      <c r="H9" s="126" t="e">
        <f>+#REF!+D9</f>
        <v>#REF!</v>
      </c>
      <c r="I9" s="127">
        <v>38.745</v>
      </c>
      <c r="J9" s="127">
        <v>34.5</v>
      </c>
      <c r="K9" s="128">
        <f t="shared" si="0"/>
        <v>4.244999999999997</v>
      </c>
      <c r="L9" s="129">
        <f t="shared" si="1"/>
        <v>0.8904374758033295</v>
      </c>
      <c r="M9" s="45"/>
      <c r="N9" s="43"/>
      <c r="O9" s="43"/>
      <c r="P9" s="43"/>
      <c r="Q9" s="43"/>
      <c r="R9" s="43"/>
      <c r="S9" s="43"/>
      <c r="T9" s="43"/>
    </row>
    <row r="10" spans="1:20" ht="35.25" customHeight="1">
      <c r="A10" s="148" t="s">
        <v>63</v>
      </c>
      <c r="B10" s="132">
        <v>327.276</v>
      </c>
      <c r="C10" s="132">
        <v>327.276</v>
      </c>
      <c r="D10" s="130">
        <v>82.011</v>
      </c>
      <c r="E10" s="130">
        <v>82.011</v>
      </c>
      <c r="F10" s="130">
        <v>76.02100000000002</v>
      </c>
      <c r="G10" s="184">
        <f t="shared" si="2"/>
        <v>0.9269610174244921</v>
      </c>
      <c r="H10" s="126" t="e">
        <f>+#REF!+D10</f>
        <v>#REF!</v>
      </c>
      <c r="I10" s="127">
        <v>62.378</v>
      </c>
      <c r="J10" s="127">
        <v>58.8</v>
      </c>
      <c r="K10" s="128">
        <f t="shared" si="0"/>
        <v>3.578000000000003</v>
      </c>
      <c r="L10" s="129">
        <f t="shared" si="1"/>
        <v>0.9426400333450896</v>
      </c>
      <c r="M10" s="45"/>
      <c r="N10" s="43"/>
      <c r="O10" s="43"/>
      <c r="P10" s="43"/>
      <c r="Q10" s="43"/>
      <c r="R10" s="43"/>
      <c r="S10" s="43"/>
      <c r="T10" s="43"/>
    </row>
    <row r="11" spans="1:20" ht="34.5" customHeight="1">
      <c r="A11" s="148" t="s">
        <v>64</v>
      </c>
      <c r="B11" s="130">
        <v>40091.2</v>
      </c>
      <c r="C11" s="130">
        <v>40091.2</v>
      </c>
      <c r="D11" s="130">
        <v>9897.5</v>
      </c>
      <c r="E11" s="130">
        <v>9897.5</v>
      </c>
      <c r="F11" s="130">
        <v>10153.527999999998</v>
      </c>
      <c r="G11" s="184">
        <f t="shared" si="2"/>
        <v>1.0258679464511238</v>
      </c>
      <c r="H11" s="126" t="e">
        <f>+#REF!+D11</f>
        <v>#REF!</v>
      </c>
      <c r="I11" s="127">
        <v>8640.4</v>
      </c>
      <c r="J11" s="127">
        <v>7983.6</v>
      </c>
      <c r="K11" s="128">
        <f t="shared" si="0"/>
        <v>656.7999999999993</v>
      </c>
      <c r="L11" s="129">
        <f t="shared" si="1"/>
        <v>0.9239850006944124</v>
      </c>
      <c r="M11" s="45"/>
      <c r="N11" s="43"/>
      <c r="O11" s="43"/>
      <c r="P11" s="43"/>
      <c r="Q11" s="43"/>
      <c r="R11" s="43"/>
      <c r="S11" s="43"/>
      <c r="T11" s="43"/>
    </row>
    <row r="12" spans="1:20" ht="35.25" customHeight="1">
      <c r="A12" s="148" t="s">
        <v>65</v>
      </c>
      <c r="B12" s="130">
        <v>22500</v>
      </c>
      <c r="C12" s="130">
        <v>22500</v>
      </c>
      <c r="D12" s="130">
        <v>5675</v>
      </c>
      <c r="E12" s="130">
        <v>5675</v>
      </c>
      <c r="F12" s="130">
        <v>5547.647999999999</v>
      </c>
      <c r="G12" s="184">
        <f t="shared" si="2"/>
        <v>0.9775591189427312</v>
      </c>
      <c r="H12" s="126" t="e">
        <f>+#REF!+D12</f>
        <v>#REF!</v>
      </c>
      <c r="I12" s="127" t="e">
        <f>+D12+#REF!-459.6+29</f>
        <v>#REF!</v>
      </c>
      <c r="J12" s="127">
        <v>3474.3</v>
      </c>
      <c r="K12" s="128" t="e">
        <f t="shared" si="0"/>
        <v>#REF!</v>
      </c>
      <c r="L12" s="129" t="e">
        <f t="shared" si="1"/>
        <v>#REF!</v>
      </c>
      <c r="M12" s="45"/>
      <c r="N12" s="45"/>
      <c r="O12" s="43"/>
      <c r="P12" s="43"/>
      <c r="Q12" s="43"/>
      <c r="R12" s="43"/>
      <c r="S12" s="43"/>
      <c r="T12" s="43"/>
    </row>
    <row r="13" spans="1:20" ht="30">
      <c r="A13" s="148" t="s">
        <v>66</v>
      </c>
      <c r="B13" s="130">
        <v>883.84376</v>
      </c>
      <c r="C13" s="130">
        <v>883.8437600000001</v>
      </c>
      <c r="D13" s="130">
        <v>213.16427</v>
      </c>
      <c r="E13" s="130">
        <v>213.16427</v>
      </c>
      <c r="F13" s="130">
        <v>215.22121375000003</v>
      </c>
      <c r="G13" s="184">
        <f t="shared" si="2"/>
        <v>1.0096495709623383</v>
      </c>
      <c r="H13" s="126" t="e">
        <f>+#REF!+D13</f>
        <v>#REF!</v>
      </c>
      <c r="I13" s="127">
        <v>116.7</v>
      </c>
      <c r="J13" s="127">
        <f>0.2+99.6+0.2</f>
        <v>100</v>
      </c>
      <c r="K13" s="128">
        <f t="shared" si="0"/>
        <v>16.700000000000003</v>
      </c>
      <c r="L13" s="129">
        <f t="shared" si="1"/>
        <v>0.856898029134533</v>
      </c>
      <c r="M13" s="45"/>
      <c r="N13" s="43"/>
      <c r="O13" s="43"/>
      <c r="P13" s="43"/>
      <c r="Q13" s="43"/>
      <c r="R13" s="43"/>
      <c r="S13" s="43"/>
      <c r="T13" s="43"/>
    </row>
    <row r="14" spans="1:20" ht="18.75" customHeight="1" thickBot="1">
      <c r="A14" s="146" t="s">
        <v>67</v>
      </c>
      <c r="B14" s="147">
        <f>SUM(B7:B13)</f>
        <v>127628.58876</v>
      </c>
      <c r="C14" s="147">
        <f>SUM(C7:C13)</f>
        <v>127413.58876</v>
      </c>
      <c r="D14" s="147">
        <f>SUM(D7:D13)</f>
        <v>32131.13027</v>
      </c>
      <c r="E14" s="147">
        <f>SUM(E7:E13)</f>
        <v>33538.81727</v>
      </c>
      <c r="F14" s="147">
        <f>SUM(F7:F13)</f>
        <v>33604.57221375</v>
      </c>
      <c r="G14" s="185">
        <f t="shared" si="2"/>
        <v>1.0019605623901597</v>
      </c>
      <c r="H14" s="126" t="e">
        <f>SUM(H7:H13)</f>
        <v>#REF!</v>
      </c>
      <c r="I14" s="127" t="e">
        <f>SUM(I7:I13)</f>
        <v>#REF!</v>
      </c>
      <c r="J14" s="127">
        <f>SUM(J7:J13)</f>
        <v>19360.4</v>
      </c>
      <c r="K14" s="127" t="e">
        <f>SUM(K7:K13)</f>
        <v>#REF!</v>
      </c>
      <c r="L14" s="129" t="e">
        <f t="shared" si="1"/>
        <v>#REF!</v>
      </c>
      <c r="M14" s="45"/>
      <c r="N14" s="43"/>
      <c r="O14" s="43"/>
      <c r="P14" s="43"/>
      <c r="Q14" s="43"/>
      <c r="R14" s="43"/>
      <c r="S14" s="43"/>
      <c r="T14" s="43"/>
    </row>
    <row r="15" spans="1:24" ht="13.5" thickTop="1">
      <c r="A15" s="43"/>
      <c r="B15" s="43"/>
      <c r="C15" s="43"/>
      <c r="D15" s="43"/>
      <c r="E15" s="43"/>
      <c r="F15" s="43"/>
      <c r="G15" s="43"/>
      <c r="H15" s="43"/>
      <c r="I15" s="45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.75">
      <c r="A16" s="43"/>
      <c r="B16" s="45"/>
      <c r="C16" s="45"/>
      <c r="D16" s="43"/>
      <c r="E16" s="43"/>
      <c r="F16" s="43"/>
      <c r="G16" s="43"/>
      <c r="H16" s="43"/>
      <c r="I16" s="45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>
      <c r="A17" s="43"/>
      <c r="B17" s="43"/>
      <c r="C17" s="45"/>
      <c r="D17" s="43"/>
      <c r="E17" s="45"/>
      <c r="F17" s="45"/>
      <c r="G17" s="43"/>
      <c r="H17" s="43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>
      <c r="A18" s="43"/>
      <c r="B18" s="43"/>
      <c r="C18" s="45"/>
      <c r="D18" s="43"/>
      <c r="E18" s="45"/>
      <c r="F18" s="45"/>
      <c r="G18" s="45"/>
      <c r="H18" s="45"/>
      <c r="I18" s="4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>
      <c r="A19" s="43"/>
      <c r="B19" s="43"/>
      <c r="C19" s="43"/>
      <c r="D19" s="43"/>
      <c r="E19" s="43"/>
      <c r="F19" s="43"/>
      <c r="G19" s="43"/>
      <c r="H19" s="43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>
      <c r="A20" s="43"/>
      <c r="B20" s="43"/>
      <c r="C20" s="43"/>
      <c r="D20" s="43"/>
      <c r="E20" s="43"/>
      <c r="F20" s="43"/>
      <c r="G20" s="43"/>
      <c r="H20" s="43"/>
      <c r="I20" s="4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>
      <c r="A23" s="43"/>
      <c r="B23" s="43"/>
      <c r="C23" s="45"/>
      <c r="D23" s="43"/>
      <c r="E23" s="46"/>
      <c r="F23" s="46"/>
      <c r="G23" s="46"/>
      <c r="H23" s="46"/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1:24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1:24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1:24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1:24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1:24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4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24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1:24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1:24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1:24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1:24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1:24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1:24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1:24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1:24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1:24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1:24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1:24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1:24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1:24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1:24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1:24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1:2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1:24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1:24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1:24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1:24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1:24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1:24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1:24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1:24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1:24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1:24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1:24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1:24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1:24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1:24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1:24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1:24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1:24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1:24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1:24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1:24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1:24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1:24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1:24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1:24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1:24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1:24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1:24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1:24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1:24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1:24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1:24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1:24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1:24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1:24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1:24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1:24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1:24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1:24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1:24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1:24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1:24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1:24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1:24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1:24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1:24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1:24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1:24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1:24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1:24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1:24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1:24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1:24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1:24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1:24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1:24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1:24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1:24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1:24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1:24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1:2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1:2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1:2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1:2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1:2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1:2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1:2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1:2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1:2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1:2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1:2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1:2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1:2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1:2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1:2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1:2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1:2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1:2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1:2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1:2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1:2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1:2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1:2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1:2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1:2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1:2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1:2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1:2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82"/>
  <sheetViews>
    <sheetView showZeros="0" tabSelected="1" view="pageBreakPreview" zoomScale="70" zoomScaleNormal="12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5" sqref="L55"/>
    </sheetView>
  </sheetViews>
  <sheetFormatPr defaultColWidth="9.140625" defaultRowHeight="12" customHeight="1"/>
  <cols>
    <col min="1" max="1" width="5.8515625" style="20" customWidth="1"/>
    <col min="2" max="2" width="54.7109375" style="20" customWidth="1"/>
    <col min="3" max="4" width="17.7109375" style="19" customWidth="1"/>
    <col min="5" max="7" width="17.7109375" style="20" customWidth="1"/>
    <col min="8" max="8" width="14.8515625" style="20" customWidth="1"/>
    <col min="9" max="10" width="15.8515625" style="20" bestFit="1" customWidth="1"/>
    <col min="11" max="11" width="12.140625" style="20" bestFit="1" customWidth="1"/>
    <col min="12" max="12" width="12.28125" style="20" bestFit="1" customWidth="1"/>
    <col min="13" max="16384" width="9.140625" style="20" customWidth="1"/>
  </cols>
  <sheetData>
    <row r="1" spans="1:36" ht="12" customHeight="1">
      <c r="A1" s="25"/>
      <c r="B1" s="26"/>
      <c r="C1" s="27"/>
      <c r="D1" s="27"/>
      <c r="E1" s="28"/>
      <c r="F1" s="28"/>
      <c r="G1" s="28"/>
      <c r="H1" s="134" t="s">
        <v>69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2" customHeight="1">
      <c r="A2" s="29"/>
      <c r="B2" s="28"/>
      <c r="C2" s="27"/>
      <c r="D2" s="27"/>
      <c r="E2" s="27"/>
      <c r="F2" s="27"/>
      <c r="G2" s="27"/>
      <c r="H2" s="28"/>
      <c r="I2" s="34"/>
      <c r="J2" s="4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21" customFormat="1" ht="15">
      <c r="A3" s="206" t="s">
        <v>155</v>
      </c>
      <c r="B3" s="206"/>
      <c r="C3" s="206"/>
      <c r="D3" s="206"/>
      <c r="E3" s="206"/>
      <c r="F3" s="206"/>
      <c r="G3" s="206"/>
      <c r="H3" s="207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21" customFormat="1" ht="12">
      <c r="A4" s="49"/>
      <c r="B4" s="208"/>
      <c r="C4" s="208"/>
      <c r="D4" s="208"/>
      <c r="E4" s="208"/>
      <c r="F4" s="49"/>
      <c r="G4" s="117"/>
      <c r="H4" s="4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21" customFormat="1" ht="15.75" customHeight="1" thickBot="1">
      <c r="A5" s="50" t="s">
        <v>70</v>
      </c>
      <c r="B5" s="50"/>
      <c r="C5" s="51"/>
      <c r="D5" s="51"/>
      <c r="E5" s="51"/>
      <c r="F5" s="51"/>
      <c r="G5" s="51"/>
      <c r="H5" s="52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s="22" customFormat="1" ht="12" customHeight="1" thickTop="1">
      <c r="A6" s="211" t="s">
        <v>71</v>
      </c>
      <c r="B6" s="209" t="s">
        <v>72</v>
      </c>
      <c r="C6" s="213" t="s">
        <v>156</v>
      </c>
      <c r="D6" s="213" t="s">
        <v>157</v>
      </c>
      <c r="E6" s="211" t="s">
        <v>167</v>
      </c>
      <c r="F6" s="211" t="s">
        <v>168</v>
      </c>
      <c r="G6" s="213" t="s">
        <v>166</v>
      </c>
      <c r="H6" s="213" t="s">
        <v>163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22" customFormat="1" ht="41.25" customHeight="1">
      <c r="A7" s="212"/>
      <c r="B7" s="210"/>
      <c r="C7" s="214"/>
      <c r="D7" s="214"/>
      <c r="E7" s="212"/>
      <c r="F7" s="212"/>
      <c r="G7" s="214"/>
      <c r="H7" s="214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s="22" customFormat="1" ht="13.5" thickBot="1">
      <c r="A8" s="189" t="s">
        <v>73</v>
      </c>
      <c r="B8" s="189" t="s">
        <v>74</v>
      </c>
      <c r="C8" s="190">
        <v>1</v>
      </c>
      <c r="D8" s="190" t="s">
        <v>75</v>
      </c>
      <c r="E8" s="190">
        <v>3</v>
      </c>
      <c r="F8" s="191" t="s">
        <v>76</v>
      </c>
      <c r="G8" s="191" t="s">
        <v>77</v>
      </c>
      <c r="H8" s="192" t="s">
        <v>78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s="22" customFormat="1" ht="16.5" thickBot="1" thickTop="1">
      <c r="A9" s="186">
        <v>0</v>
      </c>
      <c r="B9" s="187" t="s">
        <v>140</v>
      </c>
      <c r="C9" s="193">
        <f>SUM(C10:C65)</f>
        <v>63180866</v>
      </c>
      <c r="D9" s="193">
        <f>SUM(D10:D65)</f>
        <v>62965866</v>
      </c>
      <c r="E9" s="193">
        <f>SUM(E10:E65)</f>
        <v>17155371</v>
      </c>
      <c r="F9" s="193">
        <f>SUM(F10:F65)</f>
        <v>17500177</v>
      </c>
      <c r="G9" s="193">
        <f>SUM(G10:G65)</f>
        <v>17460212.359839994</v>
      </c>
      <c r="H9" s="188">
        <f aca="true" t="shared" si="0" ref="H9:H40">G9/F9</f>
        <v>0.9977163293742684</v>
      </c>
      <c r="I9" s="194"/>
      <c r="J9" s="194"/>
      <c r="K9" s="194"/>
      <c r="L9" s="194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12" s="32" customFormat="1" ht="15.75" thickTop="1">
      <c r="A10" s="120">
        <v>1</v>
      </c>
      <c r="B10" s="121" t="s">
        <v>95</v>
      </c>
      <c r="C10" s="119">
        <v>35176</v>
      </c>
      <c r="D10" s="119">
        <v>35176</v>
      </c>
      <c r="E10" s="119">
        <v>9147</v>
      </c>
      <c r="F10" s="119">
        <v>8090</v>
      </c>
      <c r="G10" s="119">
        <v>8836.998769999998</v>
      </c>
      <c r="H10" s="182">
        <f t="shared" si="0"/>
        <v>1.0923360655129788</v>
      </c>
      <c r="I10" s="37"/>
      <c r="J10" s="37"/>
      <c r="K10" s="194"/>
      <c r="L10" s="194"/>
    </row>
    <row r="11" spans="1:12" s="32" customFormat="1" ht="15">
      <c r="A11" s="120">
        <v>2</v>
      </c>
      <c r="B11" s="121" t="s">
        <v>96</v>
      </c>
      <c r="C11" s="119">
        <v>191267</v>
      </c>
      <c r="D11" s="119">
        <v>191267</v>
      </c>
      <c r="E11" s="119">
        <v>58369</v>
      </c>
      <c r="F11" s="119">
        <v>35232</v>
      </c>
      <c r="G11" s="119">
        <v>34230.59929999999</v>
      </c>
      <c r="H11" s="182">
        <f t="shared" si="0"/>
        <v>0.9715769556085373</v>
      </c>
      <c r="I11" s="37"/>
      <c r="J11" s="37"/>
      <c r="K11" s="194"/>
      <c r="L11" s="194"/>
    </row>
    <row r="12" spans="1:12" s="32" customFormat="1" ht="15.75" customHeight="1">
      <c r="A12" s="120">
        <v>3</v>
      </c>
      <c r="B12" s="121" t="s">
        <v>97</v>
      </c>
      <c r="C12" s="119">
        <v>359520</v>
      </c>
      <c r="D12" s="119">
        <v>359520</v>
      </c>
      <c r="E12" s="119">
        <v>130552</v>
      </c>
      <c r="F12" s="119">
        <v>70552</v>
      </c>
      <c r="G12" s="119">
        <v>69434.14416</v>
      </c>
      <c r="H12" s="182">
        <f t="shared" si="0"/>
        <v>0.9841555754620704</v>
      </c>
      <c r="I12" s="37"/>
      <c r="J12" s="37"/>
      <c r="K12" s="194"/>
      <c r="L12" s="194"/>
    </row>
    <row r="13" spans="1:12" s="33" customFormat="1" ht="14.25" customHeight="1">
      <c r="A13" s="120">
        <v>4</v>
      </c>
      <c r="B13" s="121" t="s">
        <v>98</v>
      </c>
      <c r="C13" s="119">
        <v>2646930</v>
      </c>
      <c r="D13" s="119">
        <v>2646930</v>
      </c>
      <c r="E13" s="119">
        <v>719318</v>
      </c>
      <c r="F13" s="119">
        <v>705158</v>
      </c>
      <c r="G13" s="119">
        <v>695617.95744</v>
      </c>
      <c r="H13" s="182">
        <f t="shared" si="0"/>
        <v>0.9864710567560746</v>
      </c>
      <c r="I13" s="37"/>
      <c r="J13" s="37"/>
      <c r="K13" s="194"/>
      <c r="L13" s="194"/>
    </row>
    <row r="14" spans="1:12" s="34" customFormat="1" ht="15">
      <c r="A14" s="120">
        <v>5</v>
      </c>
      <c r="B14" s="121" t="s">
        <v>99</v>
      </c>
      <c r="C14" s="119">
        <v>31668</v>
      </c>
      <c r="D14" s="119">
        <v>31668</v>
      </c>
      <c r="E14" s="119">
        <v>10570</v>
      </c>
      <c r="F14" s="119">
        <v>7055</v>
      </c>
      <c r="G14" s="119">
        <v>6105.0425</v>
      </c>
      <c r="H14" s="182">
        <f t="shared" si="0"/>
        <v>0.8653497519489723</v>
      </c>
      <c r="I14" s="37"/>
      <c r="J14" s="37"/>
      <c r="K14" s="194"/>
      <c r="L14" s="194"/>
    </row>
    <row r="15" spans="1:12" s="34" customFormat="1" ht="15">
      <c r="A15" s="120">
        <v>6</v>
      </c>
      <c r="B15" s="121" t="s">
        <v>87</v>
      </c>
      <c r="C15" s="119">
        <v>13800</v>
      </c>
      <c r="D15" s="119">
        <v>13800</v>
      </c>
      <c r="E15" s="119">
        <v>3581</v>
      </c>
      <c r="F15" s="119">
        <v>3475</v>
      </c>
      <c r="G15" s="119">
        <v>3251.7855999999992</v>
      </c>
      <c r="H15" s="182">
        <f t="shared" si="0"/>
        <v>0.9357656402877695</v>
      </c>
      <c r="I15" s="37"/>
      <c r="J15" s="37"/>
      <c r="K15" s="194"/>
      <c r="L15" s="194"/>
    </row>
    <row r="16" spans="1:12" s="34" customFormat="1" ht="15">
      <c r="A16" s="120">
        <v>7</v>
      </c>
      <c r="B16" s="121" t="s">
        <v>88</v>
      </c>
      <c r="C16" s="119">
        <v>330832</v>
      </c>
      <c r="D16" s="119">
        <v>330832</v>
      </c>
      <c r="E16" s="119">
        <v>81569</v>
      </c>
      <c r="F16" s="119">
        <v>83731</v>
      </c>
      <c r="G16" s="119">
        <v>78152.88999999998</v>
      </c>
      <c r="H16" s="182">
        <f t="shared" si="0"/>
        <v>0.9333805878348519</v>
      </c>
      <c r="I16" s="37"/>
      <c r="J16" s="37"/>
      <c r="K16" s="194"/>
      <c r="L16" s="194"/>
    </row>
    <row r="17" spans="1:12" s="34" customFormat="1" ht="15">
      <c r="A17" s="120">
        <v>8</v>
      </c>
      <c r="B17" s="121" t="s">
        <v>100</v>
      </c>
      <c r="C17" s="119">
        <v>62000</v>
      </c>
      <c r="D17" s="119">
        <v>62000</v>
      </c>
      <c r="E17" s="119">
        <v>15498</v>
      </c>
      <c r="F17" s="119">
        <v>15414</v>
      </c>
      <c r="G17" s="119">
        <v>14453.801339999995</v>
      </c>
      <c r="H17" s="182">
        <f t="shared" si="0"/>
        <v>0.9377060685091472</v>
      </c>
      <c r="I17" s="37"/>
      <c r="J17" s="37"/>
      <c r="K17" s="194"/>
      <c r="L17" s="194"/>
    </row>
    <row r="18" spans="1:12" s="34" customFormat="1" ht="15">
      <c r="A18" s="120">
        <v>9</v>
      </c>
      <c r="B18" s="121" t="s">
        <v>89</v>
      </c>
      <c r="C18" s="119">
        <v>21450</v>
      </c>
      <c r="D18" s="119">
        <v>21450</v>
      </c>
      <c r="E18" s="119">
        <v>5300</v>
      </c>
      <c r="F18" s="119">
        <v>5200</v>
      </c>
      <c r="G18" s="119">
        <v>4882.043389999999</v>
      </c>
      <c r="H18" s="182">
        <f t="shared" si="0"/>
        <v>0.9388544980769229</v>
      </c>
      <c r="I18" s="37"/>
      <c r="J18" s="37"/>
      <c r="K18" s="194"/>
      <c r="L18" s="194"/>
    </row>
    <row r="19" spans="1:12" s="34" customFormat="1" ht="18.75" customHeight="1">
      <c r="A19" s="120">
        <v>10</v>
      </c>
      <c r="B19" s="121" t="s">
        <v>101</v>
      </c>
      <c r="C19" s="119">
        <v>23433</v>
      </c>
      <c r="D19" s="119">
        <v>23433</v>
      </c>
      <c r="E19" s="119">
        <v>6340</v>
      </c>
      <c r="F19" s="119">
        <v>6000</v>
      </c>
      <c r="G19" s="119">
        <v>6037.053029999999</v>
      </c>
      <c r="H19" s="182">
        <f t="shared" si="0"/>
        <v>1.0061755049999999</v>
      </c>
      <c r="I19" s="37"/>
      <c r="J19" s="37"/>
      <c r="K19" s="194"/>
      <c r="L19" s="194"/>
    </row>
    <row r="20" spans="1:12" s="34" customFormat="1" ht="15">
      <c r="A20" s="120">
        <v>11</v>
      </c>
      <c r="B20" s="121" t="s">
        <v>102</v>
      </c>
      <c r="C20" s="119">
        <v>16000</v>
      </c>
      <c r="D20" s="119">
        <v>16000</v>
      </c>
      <c r="E20" s="119">
        <v>4067</v>
      </c>
      <c r="F20" s="119">
        <v>4092</v>
      </c>
      <c r="G20" s="119">
        <v>3605.7909199999995</v>
      </c>
      <c r="H20" s="182">
        <f t="shared" si="0"/>
        <v>0.8811805767350928</v>
      </c>
      <c r="I20" s="37"/>
      <c r="J20" s="37"/>
      <c r="K20" s="194"/>
      <c r="L20" s="194"/>
    </row>
    <row r="21" spans="1:12" s="34" customFormat="1" ht="12" customHeight="1">
      <c r="A21" s="120">
        <v>13</v>
      </c>
      <c r="B21" s="121" t="s">
        <v>90</v>
      </c>
      <c r="C21" s="119">
        <v>520000</v>
      </c>
      <c r="D21" s="119">
        <v>538958</v>
      </c>
      <c r="E21" s="119">
        <v>142573</v>
      </c>
      <c r="F21" s="119">
        <v>146317</v>
      </c>
      <c r="G21" s="119">
        <v>141734.7481</v>
      </c>
      <c r="H21" s="182">
        <f t="shared" si="0"/>
        <v>0.9686827101430455</v>
      </c>
      <c r="I21" s="37"/>
      <c r="J21" s="37"/>
      <c r="K21" s="194"/>
      <c r="L21" s="194"/>
    </row>
    <row r="22" spans="1:12" s="34" customFormat="1" ht="15">
      <c r="A22" s="120">
        <v>14</v>
      </c>
      <c r="B22" s="121" t="s">
        <v>91</v>
      </c>
      <c r="C22" s="119">
        <v>524300</v>
      </c>
      <c r="D22" s="119">
        <v>524300</v>
      </c>
      <c r="E22" s="119">
        <v>139447</v>
      </c>
      <c r="F22" s="119">
        <v>122977</v>
      </c>
      <c r="G22" s="119">
        <v>123825.28307999996</v>
      </c>
      <c r="H22" s="182">
        <f t="shared" si="0"/>
        <v>1.0068979002577716</v>
      </c>
      <c r="I22" s="37"/>
      <c r="J22" s="37"/>
      <c r="K22" s="194"/>
      <c r="L22" s="194"/>
    </row>
    <row r="23" spans="1:12" s="34" customFormat="1" ht="30">
      <c r="A23" s="120">
        <v>15</v>
      </c>
      <c r="B23" s="121" t="s">
        <v>130</v>
      </c>
      <c r="C23" s="119">
        <v>89530</v>
      </c>
      <c r="D23" s="119">
        <v>114530</v>
      </c>
      <c r="E23" s="119">
        <v>28420</v>
      </c>
      <c r="F23" s="119">
        <v>28170</v>
      </c>
      <c r="G23" s="119">
        <v>27251.581130000013</v>
      </c>
      <c r="H23" s="182">
        <f t="shared" si="0"/>
        <v>0.9673972712105081</v>
      </c>
      <c r="I23" s="37"/>
      <c r="J23" s="37"/>
      <c r="K23" s="194"/>
      <c r="L23" s="194"/>
    </row>
    <row r="24" spans="1:12" s="34" customFormat="1" ht="15">
      <c r="A24" s="120">
        <v>16</v>
      </c>
      <c r="B24" s="121" t="s">
        <v>131</v>
      </c>
      <c r="C24" s="119">
        <v>3500000</v>
      </c>
      <c r="D24" s="119">
        <v>3500000</v>
      </c>
      <c r="E24" s="119">
        <v>911024</v>
      </c>
      <c r="F24" s="119">
        <v>878611</v>
      </c>
      <c r="G24" s="119">
        <v>857812.0408400001</v>
      </c>
      <c r="H24" s="182">
        <f t="shared" si="0"/>
        <v>0.9763274541748284</v>
      </c>
      <c r="I24" s="37"/>
      <c r="J24" s="37"/>
      <c r="K24" s="194"/>
      <c r="L24" s="194"/>
    </row>
    <row r="25" spans="1:12" s="34" customFormat="1" ht="15" customHeight="1">
      <c r="A25" s="120">
        <v>17</v>
      </c>
      <c r="B25" s="121" t="s">
        <v>103</v>
      </c>
      <c r="C25" s="119">
        <v>366670</v>
      </c>
      <c r="D25" s="119">
        <v>366670</v>
      </c>
      <c r="E25" s="119">
        <v>90400</v>
      </c>
      <c r="F25" s="119">
        <v>94800</v>
      </c>
      <c r="G25" s="119">
        <v>84131.23117000001</v>
      </c>
      <c r="H25" s="182">
        <f t="shared" si="0"/>
        <v>0.8874602444092828</v>
      </c>
      <c r="I25" s="37"/>
      <c r="J25" s="37"/>
      <c r="K25" s="194"/>
      <c r="L25" s="194"/>
    </row>
    <row r="26" spans="1:12" s="34" customFormat="1" ht="15">
      <c r="A26" s="120">
        <v>18</v>
      </c>
      <c r="B26" s="121" t="s">
        <v>104</v>
      </c>
      <c r="C26" s="119">
        <v>8272540</v>
      </c>
      <c r="D26" s="119">
        <v>8272540</v>
      </c>
      <c r="E26" s="119">
        <v>2109125</v>
      </c>
      <c r="F26" s="119">
        <v>2082552</v>
      </c>
      <c r="G26" s="119">
        <v>1993067.3086800002</v>
      </c>
      <c r="H26" s="182">
        <f t="shared" si="0"/>
        <v>0.9570312331600844</v>
      </c>
      <c r="I26" s="37"/>
      <c r="J26" s="37"/>
      <c r="K26" s="194"/>
      <c r="L26" s="194"/>
    </row>
    <row r="27" spans="1:12" s="34" customFormat="1" ht="15">
      <c r="A27" s="120">
        <v>19</v>
      </c>
      <c r="B27" s="121" t="s">
        <v>92</v>
      </c>
      <c r="C27" s="119">
        <v>13658920</v>
      </c>
      <c r="D27" s="119">
        <v>13658920</v>
      </c>
      <c r="E27" s="119">
        <v>3577000</v>
      </c>
      <c r="F27" s="119">
        <v>4388460</v>
      </c>
      <c r="G27" s="119">
        <v>4164461.4564400017</v>
      </c>
      <c r="H27" s="182">
        <f t="shared" si="0"/>
        <v>0.9489573692001299</v>
      </c>
      <c r="I27" s="37"/>
      <c r="J27" s="37"/>
      <c r="K27" s="194"/>
      <c r="L27" s="194"/>
    </row>
    <row r="28" spans="1:12" s="34" customFormat="1" ht="15">
      <c r="A28" s="120">
        <v>20</v>
      </c>
      <c r="B28" s="121" t="s">
        <v>141</v>
      </c>
      <c r="C28" s="119">
        <v>437850</v>
      </c>
      <c r="D28" s="119">
        <v>437850</v>
      </c>
      <c r="E28" s="119">
        <v>130499</v>
      </c>
      <c r="F28" s="119">
        <v>118794</v>
      </c>
      <c r="G28" s="119">
        <v>107428.62217000002</v>
      </c>
      <c r="H28" s="182">
        <f t="shared" si="0"/>
        <v>0.9043270044783408</v>
      </c>
      <c r="I28" s="37"/>
      <c r="J28" s="37"/>
      <c r="K28" s="194"/>
      <c r="L28" s="194"/>
    </row>
    <row r="29" spans="1:12" s="34" customFormat="1" ht="15">
      <c r="A29" s="120">
        <v>21</v>
      </c>
      <c r="B29" s="121" t="s">
        <v>142</v>
      </c>
      <c r="C29" s="119">
        <v>13728</v>
      </c>
      <c r="D29" s="119"/>
      <c r="E29" s="119">
        <v>3916</v>
      </c>
      <c r="F29" s="119">
        <v>-7518</v>
      </c>
      <c r="G29" s="119">
        <v>-6862.88476</v>
      </c>
      <c r="H29" s="182">
        <f t="shared" si="0"/>
        <v>0.9128604362862464</v>
      </c>
      <c r="I29" s="37"/>
      <c r="J29" s="37"/>
      <c r="K29" s="194"/>
      <c r="L29" s="194"/>
    </row>
    <row r="30" spans="1:12" s="34" customFormat="1" ht="15">
      <c r="A30" s="120">
        <v>22</v>
      </c>
      <c r="B30" s="121" t="s">
        <v>105</v>
      </c>
      <c r="C30" s="119">
        <v>700000</v>
      </c>
      <c r="D30" s="119">
        <v>700000</v>
      </c>
      <c r="E30" s="119">
        <v>232662</v>
      </c>
      <c r="F30" s="119">
        <v>168000</v>
      </c>
      <c r="G30" s="119">
        <v>193104.7673</v>
      </c>
      <c r="H30" s="182">
        <f t="shared" si="0"/>
        <v>1.1494331386904761</v>
      </c>
      <c r="I30" s="37"/>
      <c r="J30" s="37"/>
      <c r="K30" s="194"/>
      <c r="L30" s="194"/>
    </row>
    <row r="31" spans="1:12" s="34" customFormat="1" ht="15">
      <c r="A31" s="120">
        <v>23</v>
      </c>
      <c r="B31" s="121" t="s">
        <v>126</v>
      </c>
      <c r="C31" s="119">
        <v>414474</v>
      </c>
      <c r="D31" s="119">
        <v>414474</v>
      </c>
      <c r="E31" s="119">
        <v>122361</v>
      </c>
      <c r="F31" s="119">
        <v>102269</v>
      </c>
      <c r="G31" s="119">
        <v>104290.33419000002</v>
      </c>
      <c r="H31" s="182">
        <f t="shared" si="0"/>
        <v>1.0197648768444008</v>
      </c>
      <c r="I31" s="37"/>
      <c r="J31" s="37"/>
      <c r="K31" s="194"/>
      <c r="L31" s="194"/>
    </row>
    <row r="32" spans="1:12" s="34" customFormat="1" ht="15">
      <c r="A32" s="120">
        <v>24</v>
      </c>
      <c r="B32" s="121" t="s">
        <v>132</v>
      </c>
      <c r="C32" s="119">
        <v>70620</v>
      </c>
      <c r="D32" s="119">
        <v>70620</v>
      </c>
      <c r="E32" s="119">
        <v>28709</v>
      </c>
      <c r="F32" s="119">
        <v>19184</v>
      </c>
      <c r="G32" s="119">
        <v>14043.015899999999</v>
      </c>
      <c r="H32" s="182">
        <f t="shared" si="0"/>
        <v>0.7320170923686404</v>
      </c>
      <c r="I32" s="37"/>
      <c r="J32" s="37"/>
      <c r="K32" s="194"/>
      <c r="L32" s="194"/>
    </row>
    <row r="33" spans="1:12" s="34" customFormat="1" ht="15">
      <c r="A33" s="120">
        <v>25</v>
      </c>
      <c r="B33" s="121" t="s">
        <v>133</v>
      </c>
      <c r="C33" s="119">
        <v>23000000</v>
      </c>
      <c r="D33" s="119">
        <v>23000000</v>
      </c>
      <c r="E33" s="119">
        <v>6490000</v>
      </c>
      <c r="F33" s="119">
        <v>6414000</v>
      </c>
      <c r="G33" s="119">
        <v>6814525.583600001</v>
      </c>
      <c r="H33" s="182">
        <f t="shared" si="0"/>
        <v>1.0624455228562522</v>
      </c>
      <c r="I33" s="37"/>
      <c r="J33" s="37"/>
      <c r="K33" s="194"/>
      <c r="L33" s="194"/>
    </row>
    <row r="34" spans="1:12" s="34" customFormat="1" ht="15">
      <c r="A34" s="120">
        <v>26</v>
      </c>
      <c r="B34" s="121" t="s">
        <v>106</v>
      </c>
      <c r="C34" s="119">
        <v>2621500</v>
      </c>
      <c r="D34" s="119">
        <v>2381500</v>
      </c>
      <c r="E34" s="119">
        <v>665000</v>
      </c>
      <c r="F34" s="119">
        <v>605000</v>
      </c>
      <c r="G34" s="119">
        <v>566780.3664600002</v>
      </c>
      <c r="H34" s="182">
        <f t="shared" si="0"/>
        <v>0.9368270520000003</v>
      </c>
      <c r="I34" s="37"/>
      <c r="J34" s="37"/>
      <c r="K34" s="194"/>
      <c r="L34" s="194"/>
    </row>
    <row r="35" spans="1:12" s="34" customFormat="1" ht="15">
      <c r="A35" s="120">
        <v>27</v>
      </c>
      <c r="B35" s="121" t="s">
        <v>127</v>
      </c>
      <c r="C35" s="119">
        <v>36030</v>
      </c>
      <c r="D35" s="119">
        <v>36030</v>
      </c>
      <c r="E35" s="119">
        <v>11124</v>
      </c>
      <c r="F35" s="119">
        <v>9025</v>
      </c>
      <c r="G35" s="119">
        <v>10381.985400000001</v>
      </c>
      <c r="H35" s="182">
        <f t="shared" si="0"/>
        <v>1.1503584930747923</v>
      </c>
      <c r="I35" s="37"/>
      <c r="J35" s="37"/>
      <c r="K35" s="194"/>
      <c r="L35" s="194"/>
    </row>
    <row r="36" spans="1:12" s="34" customFormat="1" ht="15">
      <c r="A36" s="120">
        <v>29</v>
      </c>
      <c r="B36" s="121" t="s">
        <v>93</v>
      </c>
      <c r="C36" s="119">
        <v>1427289</v>
      </c>
      <c r="D36" s="119">
        <v>1427289</v>
      </c>
      <c r="E36" s="119">
        <v>376356</v>
      </c>
      <c r="F36" s="119">
        <v>356121</v>
      </c>
      <c r="G36" s="119">
        <v>339454.89947000006</v>
      </c>
      <c r="H36" s="182">
        <f t="shared" si="0"/>
        <v>0.9532010172666033</v>
      </c>
      <c r="I36" s="37"/>
      <c r="J36" s="37"/>
      <c r="K36" s="194"/>
      <c r="L36" s="194"/>
    </row>
    <row r="37" spans="1:12" s="34" customFormat="1" ht="15">
      <c r="A37" s="120">
        <v>30</v>
      </c>
      <c r="B37" s="121" t="s">
        <v>107</v>
      </c>
      <c r="C37" s="119">
        <v>14980</v>
      </c>
      <c r="D37" s="119">
        <v>14980</v>
      </c>
      <c r="E37" s="119">
        <v>3963</v>
      </c>
      <c r="F37" s="119">
        <v>3642</v>
      </c>
      <c r="G37" s="119">
        <v>3595.361999999999</v>
      </c>
      <c r="H37" s="182">
        <f t="shared" si="0"/>
        <v>0.9871943986820426</v>
      </c>
      <c r="I37" s="37"/>
      <c r="J37" s="37"/>
      <c r="K37" s="194"/>
      <c r="L37" s="194"/>
    </row>
    <row r="38" spans="1:12" s="34" customFormat="1" ht="15">
      <c r="A38" s="120">
        <v>31</v>
      </c>
      <c r="B38" s="121" t="s">
        <v>108</v>
      </c>
      <c r="C38" s="119">
        <v>1682040</v>
      </c>
      <c r="D38" s="119">
        <v>1682040</v>
      </c>
      <c r="E38" s="119">
        <v>458850</v>
      </c>
      <c r="F38" s="119">
        <v>478150</v>
      </c>
      <c r="G38" s="119">
        <v>468508.98795</v>
      </c>
      <c r="H38" s="182">
        <f t="shared" si="0"/>
        <v>0.9798368460734079</v>
      </c>
      <c r="I38" s="37"/>
      <c r="J38" s="37"/>
      <c r="K38" s="194"/>
      <c r="L38" s="194"/>
    </row>
    <row r="39" spans="1:12" s="34" customFormat="1" ht="15">
      <c r="A39" s="120">
        <v>32</v>
      </c>
      <c r="B39" s="121" t="s">
        <v>109</v>
      </c>
      <c r="C39" s="119">
        <v>335980</v>
      </c>
      <c r="D39" s="119">
        <v>335980</v>
      </c>
      <c r="E39" s="119">
        <v>87000</v>
      </c>
      <c r="F39" s="119">
        <v>83000</v>
      </c>
      <c r="G39" s="119">
        <v>86329.95773</v>
      </c>
      <c r="H39" s="195">
        <f t="shared" si="0"/>
        <v>1.0401199726506023</v>
      </c>
      <c r="I39" s="37"/>
      <c r="J39" s="37"/>
      <c r="K39" s="194"/>
      <c r="L39" s="194"/>
    </row>
    <row r="40" spans="1:12" s="34" customFormat="1" ht="15">
      <c r="A40" s="120">
        <v>33</v>
      </c>
      <c r="B40" s="121" t="s">
        <v>110</v>
      </c>
      <c r="C40" s="119">
        <v>225984</v>
      </c>
      <c r="D40" s="119">
        <v>225984</v>
      </c>
      <c r="E40" s="119">
        <v>70234</v>
      </c>
      <c r="F40" s="119">
        <v>72476</v>
      </c>
      <c r="G40" s="119">
        <v>64724.33626000001</v>
      </c>
      <c r="H40" s="182">
        <f t="shared" si="0"/>
        <v>0.8930450943760695</v>
      </c>
      <c r="I40" s="37"/>
      <c r="J40" s="37"/>
      <c r="K40" s="194"/>
      <c r="L40" s="194"/>
    </row>
    <row r="41" spans="1:12" s="34" customFormat="1" ht="15">
      <c r="A41" s="120">
        <v>34</v>
      </c>
      <c r="B41" s="121" t="s">
        <v>111</v>
      </c>
      <c r="C41" s="119">
        <v>445000</v>
      </c>
      <c r="D41" s="119">
        <v>445000</v>
      </c>
      <c r="E41" s="119">
        <v>124048</v>
      </c>
      <c r="F41" s="119">
        <v>127806</v>
      </c>
      <c r="G41" s="119">
        <v>127808.22847999996</v>
      </c>
      <c r="H41" s="182">
        <f aca="true" t="shared" si="1" ref="H41:H65">G41/F41</f>
        <v>1.0000174364270844</v>
      </c>
      <c r="I41" s="37"/>
      <c r="J41" s="37"/>
      <c r="K41" s="194"/>
      <c r="L41" s="194"/>
    </row>
    <row r="42" spans="1:12" s="34" customFormat="1" ht="15">
      <c r="A42" s="120">
        <v>35</v>
      </c>
      <c r="B42" s="121" t="s">
        <v>143</v>
      </c>
      <c r="C42" s="119">
        <v>100000</v>
      </c>
      <c r="D42" s="119">
        <v>100000</v>
      </c>
      <c r="E42" s="119">
        <v>30468</v>
      </c>
      <c r="F42" s="119">
        <v>27467</v>
      </c>
      <c r="G42" s="119">
        <v>26819.35324000001</v>
      </c>
      <c r="H42" s="182">
        <f t="shared" si="1"/>
        <v>0.9764209138238618</v>
      </c>
      <c r="I42" s="37"/>
      <c r="J42" s="37"/>
      <c r="K42" s="194"/>
      <c r="L42" s="194"/>
    </row>
    <row r="43" spans="1:12" s="34" customFormat="1" ht="15">
      <c r="A43" s="120">
        <v>36</v>
      </c>
      <c r="B43" s="121" t="s">
        <v>134</v>
      </c>
      <c r="C43" s="119">
        <v>41000</v>
      </c>
      <c r="D43" s="119">
        <v>41000</v>
      </c>
      <c r="E43" s="119">
        <v>12958</v>
      </c>
      <c r="F43" s="119">
        <v>8159</v>
      </c>
      <c r="G43" s="119">
        <v>9569.537</v>
      </c>
      <c r="H43" s="182">
        <f t="shared" si="1"/>
        <v>1.1728811128814807</v>
      </c>
      <c r="I43" s="37"/>
      <c r="J43" s="37"/>
      <c r="K43" s="194"/>
      <c r="L43" s="194"/>
    </row>
    <row r="44" spans="1:12" s="34" customFormat="1" ht="15">
      <c r="A44" s="120">
        <v>37</v>
      </c>
      <c r="B44" s="121" t="s">
        <v>112</v>
      </c>
      <c r="C44" s="119">
        <v>300000</v>
      </c>
      <c r="D44" s="119">
        <v>300000</v>
      </c>
      <c r="E44" s="119">
        <v>75900</v>
      </c>
      <c r="F44" s="119">
        <v>75900</v>
      </c>
      <c r="G44" s="119">
        <v>72531.25487</v>
      </c>
      <c r="H44" s="182">
        <f t="shared" si="1"/>
        <v>0.9556160061923584</v>
      </c>
      <c r="I44" s="37"/>
      <c r="J44" s="37"/>
      <c r="K44" s="194"/>
      <c r="L44" s="194"/>
    </row>
    <row r="45" spans="1:12" s="34" customFormat="1" ht="30">
      <c r="A45" s="120">
        <v>38</v>
      </c>
      <c r="B45" s="121" t="s">
        <v>113</v>
      </c>
      <c r="C45" s="119">
        <v>36372</v>
      </c>
      <c r="D45" s="119">
        <v>36372</v>
      </c>
      <c r="E45" s="119">
        <v>8976</v>
      </c>
      <c r="F45" s="119">
        <v>8951</v>
      </c>
      <c r="G45" s="119">
        <v>8592.216</v>
      </c>
      <c r="H45" s="182">
        <f t="shared" si="1"/>
        <v>0.9599168807954419</v>
      </c>
      <c r="I45" s="37"/>
      <c r="J45" s="37"/>
      <c r="K45" s="194"/>
      <c r="L45" s="194"/>
    </row>
    <row r="46" spans="1:12" s="34" customFormat="1" ht="45">
      <c r="A46" s="120">
        <v>39</v>
      </c>
      <c r="B46" s="121" t="s">
        <v>114</v>
      </c>
      <c r="C46" s="119">
        <v>2953</v>
      </c>
      <c r="D46" s="119">
        <v>2953</v>
      </c>
      <c r="E46" s="119">
        <v>1015</v>
      </c>
      <c r="F46" s="119">
        <v>969</v>
      </c>
      <c r="G46" s="119">
        <v>724.2730000000001</v>
      </c>
      <c r="H46" s="182">
        <f t="shared" si="1"/>
        <v>0.7474437564499485</v>
      </c>
      <c r="I46" s="37"/>
      <c r="J46" s="37"/>
      <c r="K46" s="194"/>
      <c r="L46" s="194"/>
    </row>
    <row r="47" spans="1:12" s="34" customFormat="1" ht="30">
      <c r="A47" s="120">
        <v>41</v>
      </c>
      <c r="B47" s="121" t="s">
        <v>115</v>
      </c>
      <c r="C47" s="119">
        <v>9630</v>
      </c>
      <c r="D47" s="119">
        <v>9630</v>
      </c>
      <c r="E47" s="119">
        <v>2372</v>
      </c>
      <c r="F47" s="119">
        <v>2382</v>
      </c>
      <c r="G47" s="119">
        <v>2241.1849999999995</v>
      </c>
      <c r="H47" s="182">
        <f t="shared" si="1"/>
        <v>0.9408837111670862</v>
      </c>
      <c r="I47" s="37"/>
      <c r="J47" s="37"/>
      <c r="K47" s="194"/>
      <c r="L47" s="194"/>
    </row>
    <row r="48" spans="1:12" s="34" customFormat="1" ht="15">
      <c r="A48" s="120">
        <v>42</v>
      </c>
      <c r="B48" s="121" t="s">
        <v>116</v>
      </c>
      <c r="C48" s="119">
        <v>8624</v>
      </c>
      <c r="D48" s="119">
        <v>8624</v>
      </c>
      <c r="E48" s="119">
        <v>2349</v>
      </c>
      <c r="F48" s="119">
        <v>2040</v>
      </c>
      <c r="G48" s="119">
        <v>2269.0972199999997</v>
      </c>
      <c r="H48" s="182">
        <f t="shared" si="1"/>
        <v>1.1123025588235291</v>
      </c>
      <c r="I48" s="37"/>
      <c r="J48" s="37"/>
      <c r="K48" s="194"/>
      <c r="L48" s="194"/>
    </row>
    <row r="49" spans="1:12" s="34" customFormat="1" ht="15">
      <c r="A49" s="120">
        <v>43</v>
      </c>
      <c r="B49" s="121" t="s">
        <v>117</v>
      </c>
      <c r="C49" s="119">
        <v>24504</v>
      </c>
      <c r="D49" s="119">
        <v>24504</v>
      </c>
      <c r="E49" s="119">
        <v>6024</v>
      </c>
      <c r="F49" s="119">
        <v>6024</v>
      </c>
      <c r="G49" s="119">
        <v>6198.200000000001</v>
      </c>
      <c r="H49" s="182">
        <f t="shared" si="1"/>
        <v>1.028917662682603</v>
      </c>
      <c r="I49" s="37"/>
      <c r="J49" s="37"/>
      <c r="K49" s="194"/>
      <c r="L49" s="194"/>
    </row>
    <row r="50" spans="1:12" s="34" customFormat="1" ht="15">
      <c r="A50" s="120">
        <v>44</v>
      </c>
      <c r="B50" s="121" t="s">
        <v>118</v>
      </c>
      <c r="C50" s="119">
        <v>15408</v>
      </c>
      <c r="D50" s="119">
        <v>15408</v>
      </c>
      <c r="E50" s="119">
        <v>3807</v>
      </c>
      <c r="F50" s="119">
        <v>3786</v>
      </c>
      <c r="G50" s="119">
        <v>3649.5684300000003</v>
      </c>
      <c r="H50" s="182">
        <f t="shared" si="1"/>
        <v>0.9639641917591126</v>
      </c>
      <c r="I50" s="37"/>
      <c r="J50" s="37"/>
      <c r="K50" s="194"/>
      <c r="L50" s="194"/>
    </row>
    <row r="51" spans="1:12" s="34" customFormat="1" ht="15">
      <c r="A51" s="120">
        <v>47</v>
      </c>
      <c r="B51" s="121" t="s">
        <v>94</v>
      </c>
      <c r="C51" s="119">
        <v>153292</v>
      </c>
      <c r="D51" s="119">
        <v>153292</v>
      </c>
      <c r="E51" s="119">
        <v>40237</v>
      </c>
      <c r="F51" s="119">
        <v>42513</v>
      </c>
      <c r="G51" s="119">
        <v>39632.41389000001</v>
      </c>
      <c r="H51" s="182">
        <f t="shared" si="1"/>
        <v>0.93224222920048</v>
      </c>
      <c r="I51" s="37"/>
      <c r="J51" s="37"/>
      <c r="K51" s="194"/>
      <c r="L51" s="194"/>
    </row>
    <row r="52" spans="1:12" s="34" customFormat="1" ht="15" hidden="1">
      <c r="A52" s="120">
        <v>45</v>
      </c>
      <c r="B52" s="121" t="s">
        <v>135</v>
      </c>
      <c r="C52" s="119">
        <v>0</v>
      </c>
      <c r="D52" s="119">
        <v>0</v>
      </c>
      <c r="E52" s="119"/>
      <c r="F52" s="119">
        <v>0</v>
      </c>
      <c r="G52" s="119">
        <v>0</v>
      </c>
      <c r="H52" s="182" t="e">
        <f t="shared" si="1"/>
        <v>#DIV/0!</v>
      </c>
      <c r="I52" s="37"/>
      <c r="J52" s="37"/>
      <c r="K52" s="194"/>
      <c r="L52" s="194"/>
    </row>
    <row r="53" spans="1:12" s="34" customFormat="1" ht="15" hidden="1">
      <c r="A53" s="120">
        <v>46</v>
      </c>
      <c r="B53" s="121" t="s">
        <v>136</v>
      </c>
      <c r="C53" s="119">
        <v>0</v>
      </c>
      <c r="D53" s="119">
        <v>0</v>
      </c>
      <c r="E53" s="119"/>
      <c r="F53" s="119">
        <v>0</v>
      </c>
      <c r="G53" s="119">
        <v>0</v>
      </c>
      <c r="H53" s="182" t="e">
        <f t="shared" si="1"/>
        <v>#DIV/0!</v>
      </c>
      <c r="I53" s="37"/>
      <c r="J53" s="37"/>
      <c r="K53" s="194"/>
      <c r="L53" s="194"/>
    </row>
    <row r="54" spans="1:12" s="34" customFormat="1" ht="15">
      <c r="A54" s="120">
        <v>48</v>
      </c>
      <c r="B54" s="121" t="s">
        <v>119</v>
      </c>
      <c r="C54" s="119">
        <v>55212</v>
      </c>
      <c r="D54" s="119">
        <v>55212</v>
      </c>
      <c r="E54" s="119">
        <v>15064</v>
      </c>
      <c r="F54" s="119">
        <v>14484</v>
      </c>
      <c r="G54" s="119">
        <v>13662.348499999996</v>
      </c>
      <c r="H54" s="182">
        <f t="shared" si="1"/>
        <v>0.9432717826567244</v>
      </c>
      <c r="I54" s="37"/>
      <c r="J54" s="37"/>
      <c r="K54" s="194"/>
      <c r="L54" s="194"/>
    </row>
    <row r="55" spans="1:13" s="34" customFormat="1" ht="30">
      <c r="A55" s="120">
        <v>50</v>
      </c>
      <c r="B55" s="121" t="s">
        <v>120</v>
      </c>
      <c r="C55" s="122">
        <v>6000</v>
      </c>
      <c r="D55" s="122">
        <v>6000</v>
      </c>
      <c r="E55" s="119">
        <v>1550</v>
      </c>
      <c r="F55" s="119">
        <v>1550</v>
      </c>
      <c r="G55" s="119">
        <v>1102.649</v>
      </c>
      <c r="H55" s="182">
        <f t="shared" si="1"/>
        <v>0.7113864516129031</v>
      </c>
      <c r="I55" s="37"/>
      <c r="J55" s="37"/>
      <c r="K55" s="194"/>
      <c r="L55" s="194"/>
      <c r="M55" s="35"/>
    </row>
    <row r="56" spans="1:13" s="34" customFormat="1" ht="15">
      <c r="A56" s="120">
        <v>51</v>
      </c>
      <c r="B56" s="121" t="s">
        <v>121</v>
      </c>
      <c r="C56" s="118">
        <v>10201</v>
      </c>
      <c r="D56" s="118">
        <v>10201</v>
      </c>
      <c r="E56" s="118">
        <v>2521</v>
      </c>
      <c r="F56" s="118">
        <v>2520</v>
      </c>
      <c r="G56" s="118">
        <v>2160.6510000000007</v>
      </c>
      <c r="H56" s="182">
        <f t="shared" si="1"/>
        <v>0.8574011904761908</v>
      </c>
      <c r="I56" s="37"/>
      <c r="J56" s="37"/>
      <c r="K56" s="194"/>
      <c r="L56" s="194"/>
      <c r="M56" s="35"/>
    </row>
    <row r="57" spans="1:13" s="34" customFormat="1" ht="15">
      <c r="A57" s="120">
        <v>52</v>
      </c>
      <c r="B57" s="121" t="s">
        <v>122</v>
      </c>
      <c r="C57" s="118">
        <v>17762</v>
      </c>
      <c r="D57" s="118">
        <v>17762</v>
      </c>
      <c r="E57" s="118">
        <v>4800</v>
      </c>
      <c r="F57" s="118">
        <v>4650</v>
      </c>
      <c r="G57" s="118">
        <v>3908.178</v>
      </c>
      <c r="H57" s="182">
        <f t="shared" si="1"/>
        <v>0.8404683870967742</v>
      </c>
      <c r="I57" s="37"/>
      <c r="J57" s="37"/>
      <c r="K57" s="194"/>
      <c r="L57" s="194"/>
      <c r="M57" s="36"/>
    </row>
    <row r="58" spans="1:32" ht="15">
      <c r="A58" s="120">
        <v>53</v>
      </c>
      <c r="B58" s="121" t="s">
        <v>81</v>
      </c>
      <c r="C58" s="118">
        <v>17000</v>
      </c>
      <c r="D58" s="118">
        <v>17000</v>
      </c>
      <c r="E58" s="118">
        <v>4662</v>
      </c>
      <c r="F58" s="118">
        <v>4368</v>
      </c>
      <c r="G58" s="118">
        <v>4194.629040000002</v>
      </c>
      <c r="H58" s="182">
        <f t="shared" si="1"/>
        <v>0.9603088461538465</v>
      </c>
      <c r="I58" s="37"/>
      <c r="J58" s="37"/>
      <c r="K58" s="194"/>
      <c r="L58" s="19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2" customHeight="1">
      <c r="A59" s="120">
        <v>54</v>
      </c>
      <c r="B59" s="121" t="s">
        <v>137</v>
      </c>
      <c r="C59" s="118">
        <v>118400</v>
      </c>
      <c r="D59" s="118">
        <v>118400</v>
      </c>
      <c r="E59" s="118">
        <v>44789</v>
      </c>
      <c r="F59" s="118">
        <v>21795</v>
      </c>
      <c r="G59" s="118">
        <v>12300.165900000007</v>
      </c>
      <c r="H59" s="182">
        <f t="shared" si="1"/>
        <v>0.5643572333103927</v>
      </c>
      <c r="I59" s="37"/>
      <c r="J59" s="37"/>
      <c r="K59" s="194"/>
      <c r="L59" s="19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ht="24" customHeight="1">
      <c r="A60" s="120">
        <v>55</v>
      </c>
      <c r="B60" s="121" t="s">
        <v>123</v>
      </c>
      <c r="C60" s="118">
        <v>20159</v>
      </c>
      <c r="D60" s="118">
        <v>20159</v>
      </c>
      <c r="E60" s="118">
        <v>4978</v>
      </c>
      <c r="F60" s="118">
        <v>4978</v>
      </c>
      <c r="G60" s="118">
        <v>4764.294970000001</v>
      </c>
      <c r="H60" s="182">
        <f t="shared" si="1"/>
        <v>0.9570701024507836</v>
      </c>
      <c r="I60" s="37"/>
      <c r="J60" s="37"/>
      <c r="K60" s="194"/>
      <c r="L60" s="19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ht="15">
      <c r="A61" s="120">
        <v>56</v>
      </c>
      <c r="B61" s="121" t="s">
        <v>138</v>
      </c>
      <c r="C61" s="122">
        <v>2848</v>
      </c>
      <c r="D61" s="122">
        <v>2848</v>
      </c>
      <c r="E61" s="122">
        <v>774</v>
      </c>
      <c r="F61" s="122">
        <v>749</v>
      </c>
      <c r="G61" s="122">
        <v>712.7850000000001</v>
      </c>
      <c r="H61" s="182">
        <f t="shared" si="1"/>
        <v>0.9516488651535382</v>
      </c>
      <c r="I61" s="37"/>
      <c r="J61" s="37"/>
      <c r="K61" s="194"/>
      <c r="L61" s="19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15">
      <c r="A62" s="120">
        <v>58</v>
      </c>
      <c r="B62" s="121" t="s">
        <v>124</v>
      </c>
      <c r="C62" s="122">
        <v>3638</v>
      </c>
      <c r="D62" s="122">
        <v>3638</v>
      </c>
      <c r="E62" s="122">
        <v>911</v>
      </c>
      <c r="F62" s="122">
        <v>893</v>
      </c>
      <c r="G62" s="119">
        <v>746.51629</v>
      </c>
      <c r="H62" s="182">
        <f t="shared" si="1"/>
        <v>0.835964490481523</v>
      </c>
      <c r="I62" s="37"/>
      <c r="J62" s="37"/>
      <c r="K62" s="194"/>
      <c r="L62" s="19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ht="15">
      <c r="A63" s="120">
        <v>60</v>
      </c>
      <c r="B63" s="121" t="s">
        <v>144</v>
      </c>
      <c r="C63" s="122">
        <v>80000</v>
      </c>
      <c r="D63" s="122">
        <v>74770</v>
      </c>
      <c r="E63" s="122">
        <v>22435</v>
      </c>
      <c r="F63" s="122">
        <v>12720</v>
      </c>
      <c r="G63" s="119">
        <v>13922.885130000002</v>
      </c>
      <c r="H63" s="182">
        <f t="shared" si="1"/>
        <v>1.094566441037736</v>
      </c>
      <c r="I63" s="37"/>
      <c r="J63" s="37"/>
      <c r="K63" s="194"/>
      <c r="L63" s="19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2" customHeight="1">
      <c r="A64" s="120">
        <v>61</v>
      </c>
      <c r="B64" s="121" t="s">
        <v>145</v>
      </c>
      <c r="C64" s="122">
        <v>35000</v>
      </c>
      <c r="D64" s="122">
        <v>35000</v>
      </c>
      <c r="E64" s="122">
        <v>11771</v>
      </c>
      <c r="F64" s="122">
        <v>7926</v>
      </c>
      <c r="G64" s="119">
        <v>10421.418140000002</v>
      </c>
      <c r="H64" s="182">
        <f t="shared" si="1"/>
        <v>1.3148395331819331</v>
      </c>
      <c r="I64" s="37"/>
      <c r="J64" s="37"/>
      <c r="K64" s="194"/>
      <c r="L64" s="19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6.5" customHeight="1" thickBot="1">
      <c r="A65" s="135">
        <v>64</v>
      </c>
      <c r="B65" s="136" t="s">
        <v>146</v>
      </c>
      <c r="C65" s="140">
        <v>33352</v>
      </c>
      <c r="D65" s="140">
        <v>33352</v>
      </c>
      <c r="E65" s="140">
        <v>9988</v>
      </c>
      <c r="F65" s="140">
        <v>9518</v>
      </c>
      <c r="G65" s="141">
        <v>9083.422179999998</v>
      </c>
      <c r="H65" s="183">
        <f t="shared" si="1"/>
        <v>0.9543414772010924</v>
      </c>
      <c r="I65" s="37"/>
      <c r="J65" s="37"/>
      <c r="K65" s="194"/>
      <c r="L65" s="19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2.75" thickTop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2" customHeight="1" hidden="1">
      <c r="A67" s="135">
        <v>65</v>
      </c>
      <c r="B67" s="136" t="s">
        <v>139</v>
      </c>
      <c r="C67" s="137">
        <v>0</v>
      </c>
      <c r="D67" s="137"/>
      <c r="E67" s="138">
        <v>9988</v>
      </c>
      <c r="F67" s="138"/>
      <c r="G67" s="138"/>
      <c r="H67" s="139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12" customHeight="1">
      <c r="A68" s="34"/>
      <c r="B68" s="34"/>
      <c r="C68" s="34"/>
      <c r="D68" s="34"/>
      <c r="E68" s="34"/>
      <c r="F68" s="34"/>
      <c r="G68" s="47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2" customHeight="1">
      <c r="A69" s="34"/>
      <c r="B69" s="34"/>
      <c r="C69" s="47"/>
      <c r="D69" s="4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2" customHeight="1">
      <c r="A70" s="34"/>
      <c r="B70" s="34"/>
      <c r="C70" s="47"/>
      <c r="D70" s="4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2" customHeight="1">
      <c r="A71" s="34"/>
      <c r="B71" s="34"/>
      <c r="C71" s="47"/>
      <c r="D71" s="4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2" customHeight="1">
      <c r="A72" s="34"/>
      <c r="B72" s="34"/>
      <c r="C72" s="47"/>
      <c r="D72" s="4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2" customHeight="1">
      <c r="A73" s="34"/>
      <c r="B73" s="34"/>
      <c r="C73" s="47"/>
      <c r="D73" s="4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ht="12" customHeight="1">
      <c r="A74" s="34"/>
      <c r="B74" s="34"/>
      <c r="C74" s="47"/>
      <c r="D74" s="4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ht="12" customHeight="1">
      <c r="A75" s="34"/>
      <c r="B75" s="34"/>
      <c r="C75" s="47"/>
      <c r="D75" s="4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ht="12" customHeight="1">
      <c r="A76" s="34"/>
      <c r="B76" s="34"/>
      <c r="C76" s="47"/>
      <c r="D76" s="4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ht="12" customHeight="1">
      <c r="A77" s="34"/>
      <c r="B77" s="34"/>
      <c r="C77" s="47"/>
      <c r="D77" s="4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ht="12" customHeight="1">
      <c r="A78" s="34"/>
      <c r="B78" s="34"/>
      <c r="C78" s="47"/>
      <c r="D78" s="4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ht="12" customHeight="1">
      <c r="A79" s="34"/>
      <c r="B79" s="34"/>
      <c r="C79" s="47"/>
      <c r="D79" s="47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ht="12" customHeight="1">
      <c r="A80" s="34"/>
      <c r="B80" s="34"/>
      <c r="C80" s="47"/>
      <c r="D80" s="4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ht="12" customHeight="1">
      <c r="A81" s="34"/>
      <c r="B81" s="34"/>
      <c r="C81" s="47"/>
      <c r="D81" s="4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ht="12" customHeight="1">
      <c r="A82" s="34"/>
      <c r="B82" s="34"/>
      <c r="C82" s="47"/>
      <c r="D82" s="4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12" customHeight="1">
      <c r="A83" s="34"/>
      <c r="B83" s="34"/>
      <c r="C83" s="47"/>
      <c r="D83" s="4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ht="12" customHeight="1">
      <c r="A84" s="34"/>
      <c r="B84" s="34"/>
      <c r="C84" s="47"/>
      <c r="D84" s="4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ht="12" customHeight="1">
      <c r="A85" s="34"/>
      <c r="B85" s="34"/>
      <c r="C85" s="47"/>
      <c r="D85" s="4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ht="12" customHeight="1">
      <c r="A86" s="34"/>
      <c r="B86" s="34"/>
      <c r="C86" s="47"/>
      <c r="D86" s="4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ht="12" customHeight="1">
      <c r="A87" s="34"/>
      <c r="B87" s="34"/>
      <c r="C87" s="47"/>
      <c r="D87" s="4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ht="12" customHeight="1">
      <c r="A88" s="34"/>
      <c r="B88" s="34"/>
      <c r="C88" s="47"/>
      <c r="D88" s="4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ht="12" customHeight="1">
      <c r="A89" s="34"/>
      <c r="B89" s="34"/>
      <c r="C89" s="47"/>
      <c r="D89" s="4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ht="12" customHeight="1">
      <c r="A90" s="34"/>
      <c r="B90" s="34"/>
      <c r="C90" s="47"/>
      <c r="D90" s="4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ht="12" customHeight="1">
      <c r="A91" s="34"/>
      <c r="B91" s="34"/>
      <c r="C91" s="47"/>
      <c r="D91" s="4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ht="12" customHeight="1">
      <c r="A92" s="34"/>
      <c r="B92" s="34"/>
      <c r="C92" s="47"/>
      <c r="D92" s="4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ht="12" customHeight="1">
      <c r="A93" s="34"/>
      <c r="B93" s="34"/>
      <c r="C93" s="47"/>
      <c r="D93" s="4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ht="12" customHeight="1">
      <c r="A94" s="34"/>
      <c r="B94" s="34"/>
      <c r="C94" s="47"/>
      <c r="D94" s="4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ht="12" customHeight="1">
      <c r="A95" s="34"/>
      <c r="B95" s="34"/>
      <c r="C95" s="47"/>
      <c r="D95" s="4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ht="12" customHeight="1">
      <c r="A96" s="34"/>
      <c r="B96" s="34"/>
      <c r="C96" s="47"/>
      <c r="D96" s="4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ht="12" customHeight="1">
      <c r="A97" s="34"/>
      <c r="B97" s="34"/>
      <c r="C97" s="47"/>
      <c r="D97" s="4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ht="12" customHeight="1">
      <c r="A98" s="34"/>
      <c r="B98" s="34"/>
      <c r="C98" s="47"/>
      <c r="D98" s="4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ht="12" customHeight="1">
      <c r="A99" s="34"/>
      <c r="B99" s="34"/>
      <c r="C99" s="47"/>
      <c r="D99" s="4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ht="12" customHeight="1">
      <c r="A100" s="34"/>
      <c r="B100" s="34"/>
      <c r="C100" s="47"/>
      <c r="D100" s="4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ht="12" customHeight="1">
      <c r="A101" s="34"/>
      <c r="B101" s="34"/>
      <c r="C101" s="47"/>
      <c r="D101" s="4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ht="12" customHeight="1">
      <c r="A102" s="34"/>
      <c r="B102" s="34"/>
      <c r="C102" s="47"/>
      <c r="D102" s="4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ht="12" customHeight="1">
      <c r="A103" s="34"/>
      <c r="B103" s="34"/>
      <c r="C103" s="47"/>
      <c r="D103" s="4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ht="12" customHeight="1">
      <c r="A104" s="34"/>
      <c r="B104" s="34"/>
      <c r="C104" s="47"/>
      <c r="D104" s="4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ht="12" customHeight="1">
      <c r="A105" s="34"/>
      <c r="B105" s="34"/>
      <c r="C105" s="47"/>
      <c r="D105" s="4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ht="12" customHeight="1">
      <c r="A106" s="34"/>
      <c r="B106" s="34"/>
      <c r="C106" s="47"/>
      <c r="D106" s="4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ht="12" customHeight="1">
      <c r="A107" s="34"/>
      <c r="B107" s="34"/>
      <c r="C107" s="47"/>
      <c r="D107" s="4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ht="12" customHeight="1">
      <c r="A108" s="34"/>
      <c r="B108" s="34"/>
      <c r="C108" s="47"/>
      <c r="D108" s="4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ht="12" customHeight="1">
      <c r="A109" s="34"/>
      <c r="B109" s="34"/>
      <c r="C109" s="47"/>
      <c r="D109" s="4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ht="12" customHeight="1">
      <c r="A110" s="34"/>
      <c r="B110" s="34"/>
      <c r="C110" s="47"/>
      <c r="D110" s="4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ht="12" customHeight="1">
      <c r="A111" s="34"/>
      <c r="B111" s="34"/>
      <c r="C111" s="47"/>
      <c r="D111" s="4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ht="12" customHeight="1">
      <c r="A112" s="34"/>
      <c r="B112" s="34"/>
      <c r="C112" s="47"/>
      <c r="D112" s="4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ht="12" customHeight="1">
      <c r="A113" s="34"/>
      <c r="B113" s="34"/>
      <c r="C113" s="47"/>
      <c r="D113" s="4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ht="12" customHeight="1">
      <c r="A114" s="34"/>
      <c r="B114" s="34"/>
      <c r="C114" s="47"/>
      <c r="D114" s="4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ht="12" customHeight="1">
      <c r="A115" s="34"/>
      <c r="B115" s="34"/>
      <c r="C115" s="47"/>
      <c r="D115" s="4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ht="12" customHeight="1">
      <c r="A116" s="34"/>
      <c r="B116" s="34"/>
      <c r="C116" s="47"/>
      <c r="D116" s="4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ht="12" customHeight="1">
      <c r="A117" s="34"/>
      <c r="B117" s="34"/>
      <c r="C117" s="47"/>
      <c r="D117" s="4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ht="12" customHeight="1">
      <c r="A118" s="34"/>
      <c r="B118" s="34"/>
      <c r="C118" s="47"/>
      <c r="D118" s="4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ht="12" customHeight="1">
      <c r="A119" s="34"/>
      <c r="B119" s="34"/>
      <c r="C119" s="47"/>
      <c r="D119" s="4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ht="12" customHeight="1">
      <c r="A120" s="34"/>
      <c r="B120" s="34"/>
      <c r="C120" s="47"/>
      <c r="D120" s="4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ht="12" customHeight="1">
      <c r="A121" s="34"/>
      <c r="B121" s="34"/>
      <c r="C121" s="47"/>
      <c r="D121" s="4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ht="12" customHeight="1">
      <c r="A122" s="34"/>
      <c r="B122" s="34"/>
      <c r="C122" s="47"/>
      <c r="D122" s="4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ht="12" customHeight="1">
      <c r="A123" s="34"/>
      <c r="B123" s="34"/>
      <c r="C123" s="47"/>
      <c r="D123" s="4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ht="12" customHeight="1">
      <c r="A124" s="34"/>
      <c r="B124" s="34"/>
      <c r="C124" s="47"/>
      <c r="D124" s="4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ht="12" customHeight="1">
      <c r="A125" s="34"/>
      <c r="B125" s="34"/>
      <c r="C125" s="47"/>
      <c r="D125" s="4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ht="12" customHeight="1">
      <c r="A126" s="34"/>
      <c r="B126" s="34"/>
      <c r="C126" s="47"/>
      <c r="D126" s="4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ht="12" customHeight="1">
      <c r="A127" s="34"/>
      <c r="B127" s="34"/>
      <c r="C127" s="47"/>
      <c r="D127" s="4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ht="12" customHeight="1">
      <c r="A128" s="34"/>
      <c r="B128" s="34"/>
      <c r="C128" s="47"/>
      <c r="D128" s="4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ht="12" customHeight="1">
      <c r="A129" s="34"/>
      <c r="B129" s="34"/>
      <c r="C129" s="47"/>
      <c r="D129" s="4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ht="12" customHeight="1">
      <c r="A130" s="34"/>
      <c r="B130" s="34"/>
      <c r="C130" s="47"/>
      <c r="D130" s="4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ht="12" customHeight="1">
      <c r="A131" s="34"/>
      <c r="B131" s="34"/>
      <c r="C131" s="47"/>
      <c r="D131" s="4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ht="12" customHeight="1">
      <c r="A132" s="34"/>
      <c r="B132" s="34"/>
      <c r="C132" s="47"/>
      <c r="D132" s="4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ht="12" customHeight="1">
      <c r="A133" s="34"/>
      <c r="B133" s="34"/>
      <c r="C133" s="47"/>
      <c r="D133" s="4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ht="12" customHeight="1">
      <c r="A134" s="34"/>
      <c r="B134" s="34"/>
      <c r="C134" s="47"/>
      <c r="D134" s="4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ht="12" customHeight="1">
      <c r="A135" s="34"/>
      <c r="B135" s="34"/>
      <c r="C135" s="47"/>
      <c r="D135" s="4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ht="12" customHeight="1">
      <c r="A136" s="34"/>
      <c r="B136" s="34"/>
      <c r="C136" s="47"/>
      <c r="D136" s="4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ht="12" customHeight="1">
      <c r="A137" s="34"/>
      <c r="B137" s="34"/>
      <c r="C137" s="47"/>
      <c r="D137" s="4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ht="12" customHeight="1">
      <c r="A138" s="34"/>
      <c r="B138" s="34"/>
      <c r="C138" s="47"/>
      <c r="D138" s="4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ht="12" customHeight="1">
      <c r="A139" s="34"/>
      <c r="B139" s="34"/>
      <c r="C139" s="47"/>
      <c r="D139" s="4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ht="12" customHeight="1">
      <c r="A140" s="34"/>
      <c r="B140" s="34"/>
      <c r="C140" s="47"/>
      <c r="D140" s="4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ht="12" customHeight="1">
      <c r="A141" s="34"/>
      <c r="B141" s="34"/>
      <c r="C141" s="47"/>
      <c r="D141" s="4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ht="12" customHeight="1">
      <c r="A142" s="34"/>
      <c r="B142" s="34"/>
      <c r="C142" s="47"/>
      <c r="D142" s="4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ht="12" customHeight="1">
      <c r="A143" s="34"/>
      <c r="B143" s="34"/>
      <c r="C143" s="47"/>
      <c r="D143" s="4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ht="12" customHeight="1">
      <c r="A144" s="34"/>
      <c r="B144" s="34"/>
      <c r="C144" s="47"/>
      <c r="D144" s="4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ht="12" customHeight="1">
      <c r="A145" s="34"/>
      <c r="B145" s="34"/>
      <c r="C145" s="47"/>
      <c r="D145" s="4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ht="12" customHeight="1">
      <c r="A146" s="34"/>
      <c r="B146" s="34"/>
      <c r="C146" s="47"/>
      <c r="D146" s="4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ht="12" customHeight="1">
      <c r="A147" s="34"/>
      <c r="B147" s="34"/>
      <c r="C147" s="47"/>
      <c r="D147" s="4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ht="12" customHeight="1">
      <c r="A148" s="34"/>
      <c r="B148" s="34"/>
      <c r="C148" s="47"/>
      <c r="D148" s="4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ht="12" customHeight="1">
      <c r="A149" s="34"/>
      <c r="B149" s="34"/>
      <c r="C149" s="47"/>
      <c r="D149" s="4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ht="12" customHeight="1">
      <c r="A150" s="34"/>
      <c r="B150" s="34"/>
      <c r="C150" s="47"/>
      <c r="D150" s="4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32" ht="12" customHeight="1">
      <c r="A151" s="34"/>
      <c r="B151" s="34"/>
      <c r="C151" s="47"/>
      <c r="D151" s="4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</row>
    <row r="152" spans="1:32" ht="12" customHeight="1">
      <c r="A152" s="34"/>
      <c r="B152" s="34"/>
      <c r="C152" s="47"/>
      <c r="D152" s="4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ht="12" customHeight="1">
      <c r="A153" s="34"/>
      <c r="B153" s="34"/>
      <c r="C153" s="47"/>
      <c r="D153" s="4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ht="12" customHeight="1">
      <c r="A154" s="34"/>
      <c r="B154" s="34"/>
      <c r="C154" s="47"/>
      <c r="D154" s="4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ht="12" customHeight="1">
      <c r="A155" s="34"/>
      <c r="B155" s="34"/>
      <c r="C155" s="47"/>
      <c r="D155" s="4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ht="12" customHeight="1">
      <c r="A156" s="34"/>
      <c r="B156" s="34"/>
      <c r="C156" s="47"/>
      <c r="D156" s="4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32" ht="12" customHeight="1">
      <c r="A157" s="34"/>
      <c r="B157" s="34"/>
      <c r="C157" s="47"/>
      <c r="D157" s="4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ht="12" customHeight="1">
      <c r="A158" s="34"/>
      <c r="B158" s="34"/>
      <c r="C158" s="47"/>
      <c r="D158" s="4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ht="12" customHeight="1">
      <c r="A159" s="34"/>
      <c r="B159" s="34"/>
      <c r="C159" s="47"/>
      <c r="D159" s="4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</row>
    <row r="160" spans="1:32" ht="12" customHeight="1">
      <c r="A160" s="34"/>
      <c r="B160" s="34"/>
      <c r="C160" s="47"/>
      <c r="D160" s="4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32" ht="12" customHeight="1">
      <c r="A161" s="34"/>
      <c r="B161" s="34"/>
      <c r="C161" s="47"/>
      <c r="D161" s="4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ht="12" customHeight="1">
      <c r="A162" s="34"/>
      <c r="B162" s="34"/>
      <c r="C162" s="47"/>
      <c r="D162" s="4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32" ht="12" customHeight="1">
      <c r="A163" s="34"/>
      <c r="B163" s="34"/>
      <c r="C163" s="47"/>
      <c r="D163" s="4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ht="12" customHeight="1">
      <c r="A164" s="34"/>
      <c r="B164" s="34"/>
      <c r="C164" s="47"/>
      <c r="D164" s="4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ht="12" customHeight="1">
      <c r="A165" s="34"/>
      <c r="B165" s="34"/>
      <c r="C165" s="47"/>
      <c r="D165" s="4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ht="12" customHeight="1">
      <c r="A166" s="34"/>
      <c r="B166" s="34"/>
      <c r="C166" s="47"/>
      <c r="D166" s="4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ht="12" customHeight="1">
      <c r="A167" s="34"/>
      <c r="B167" s="34"/>
      <c r="C167" s="47"/>
      <c r="D167" s="4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ht="12" customHeight="1">
      <c r="A168" s="34"/>
      <c r="B168" s="34"/>
      <c r="C168" s="47"/>
      <c r="D168" s="4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32" ht="12" customHeight="1">
      <c r="A169" s="34"/>
      <c r="B169" s="34"/>
      <c r="C169" s="47"/>
      <c r="D169" s="4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</row>
    <row r="170" spans="1:32" ht="12" customHeight="1">
      <c r="A170" s="34"/>
      <c r="B170" s="34"/>
      <c r="C170" s="47"/>
      <c r="D170" s="4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32" ht="12" customHeight="1">
      <c r="A171" s="34"/>
      <c r="B171" s="34"/>
      <c r="C171" s="47"/>
      <c r="D171" s="4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</row>
    <row r="172" spans="1:32" ht="12" customHeight="1">
      <c r="A172" s="34"/>
      <c r="B172" s="34"/>
      <c r="C172" s="47"/>
      <c r="D172" s="4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ht="12" customHeight="1">
      <c r="A173" s="34"/>
      <c r="B173" s="34"/>
      <c r="C173" s="47"/>
      <c r="D173" s="4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ht="12" customHeight="1">
      <c r="A174" s="34"/>
      <c r="B174" s="34"/>
      <c r="C174" s="47"/>
      <c r="D174" s="4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ht="12" customHeight="1">
      <c r="A175" s="34"/>
      <c r="B175" s="34"/>
      <c r="C175" s="47"/>
      <c r="D175" s="4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  <row r="176" spans="1:32" ht="12" customHeight="1">
      <c r="A176" s="34"/>
      <c r="B176" s="34"/>
      <c r="C176" s="47"/>
      <c r="D176" s="4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32" ht="12" customHeight="1">
      <c r="A177" s="34"/>
      <c r="B177" s="34"/>
      <c r="C177" s="47"/>
      <c r="D177" s="4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</row>
    <row r="178" spans="1:32" ht="12" customHeight="1">
      <c r="A178" s="34"/>
      <c r="B178" s="34"/>
      <c r="C178" s="47"/>
      <c r="D178" s="4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32" ht="12" customHeight="1">
      <c r="A179" s="34"/>
      <c r="B179" s="34"/>
      <c r="C179" s="47"/>
      <c r="D179" s="4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</row>
    <row r="180" spans="1:32" ht="12" customHeight="1">
      <c r="A180" s="34"/>
      <c r="B180" s="34"/>
      <c r="C180" s="47"/>
      <c r="D180" s="4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32" ht="12" customHeight="1">
      <c r="A181" s="34"/>
      <c r="B181" s="34"/>
      <c r="C181" s="47"/>
      <c r="D181" s="4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ht="12" customHeight="1">
      <c r="A182" s="34"/>
      <c r="B182" s="34"/>
      <c r="C182" s="47"/>
      <c r="D182" s="4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32" ht="12" customHeight="1">
      <c r="A183" s="34"/>
      <c r="B183" s="34"/>
      <c r="C183" s="47"/>
      <c r="D183" s="4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</row>
    <row r="184" spans="1:32" ht="12" customHeight="1">
      <c r="A184" s="34"/>
      <c r="B184" s="34"/>
      <c r="C184" s="47"/>
      <c r="D184" s="4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32" ht="12" customHeight="1">
      <c r="A185" s="34"/>
      <c r="B185" s="34"/>
      <c r="C185" s="47"/>
      <c r="D185" s="4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</row>
    <row r="186" spans="1:32" ht="12" customHeight="1">
      <c r="A186" s="34"/>
      <c r="B186" s="34"/>
      <c r="C186" s="47"/>
      <c r="D186" s="4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ht="12" customHeight="1">
      <c r="A187" s="34"/>
      <c r="B187" s="34"/>
      <c r="C187" s="47"/>
      <c r="D187" s="4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</row>
    <row r="188" spans="1:32" ht="12" customHeight="1">
      <c r="A188" s="34"/>
      <c r="B188" s="34"/>
      <c r="C188" s="47"/>
      <c r="D188" s="4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32" ht="12" customHeight="1">
      <c r="A189" s="34"/>
      <c r="B189" s="34"/>
      <c r="C189" s="47"/>
      <c r="D189" s="4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</row>
    <row r="190" spans="1:32" ht="12" customHeight="1">
      <c r="A190" s="34"/>
      <c r="B190" s="34"/>
      <c r="C190" s="47"/>
      <c r="D190" s="4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32" ht="12" customHeight="1">
      <c r="A191" s="34"/>
      <c r="B191" s="34"/>
      <c r="C191" s="47"/>
      <c r="D191" s="4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</row>
    <row r="192" spans="1:32" ht="12" customHeight="1">
      <c r="A192" s="34"/>
      <c r="B192" s="34"/>
      <c r="C192" s="47"/>
      <c r="D192" s="4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32" ht="12" customHeight="1">
      <c r="A193" s="34"/>
      <c r="B193" s="34"/>
      <c r="C193" s="47"/>
      <c r="D193" s="4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</row>
    <row r="194" spans="1:32" ht="12" customHeight="1">
      <c r="A194" s="34"/>
      <c r="B194" s="34"/>
      <c r="C194" s="47"/>
      <c r="D194" s="4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32" ht="12" customHeight="1">
      <c r="A195" s="34"/>
      <c r="B195" s="34"/>
      <c r="C195" s="47"/>
      <c r="D195" s="4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</row>
    <row r="196" spans="1:32" ht="12" customHeight="1">
      <c r="A196" s="34"/>
      <c r="B196" s="34"/>
      <c r="C196" s="47"/>
      <c r="D196" s="4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</row>
    <row r="197" spans="1:32" ht="12" customHeight="1">
      <c r="A197" s="34"/>
      <c r="B197" s="34"/>
      <c r="C197" s="47"/>
      <c r="D197" s="4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</row>
    <row r="198" spans="1:32" ht="12" customHeight="1">
      <c r="A198" s="34"/>
      <c r="B198" s="34"/>
      <c r="C198" s="47"/>
      <c r="D198" s="4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ht="12" customHeight="1">
      <c r="A199" s="34"/>
      <c r="B199" s="34"/>
      <c r="C199" s="47"/>
      <c r="D199" s="4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ht="12" customHeight="1">
      <c r="A200" s="34"/>
      <c r="B200" s="34"/>
      <c r="C200" s="47"/>
      <c r="D200" s="4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ht="12" customHeight="1">
      <c r="A201" s="34"/>
      <c r="B201" s="34"/>
      <c r="C201" s="47"/>
      <c r="D201" s="4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ht="12" customHeight="1">
      <c r="A202" s="34"/>
      <c r="B202" s="34"/>
      <c r="C202" s="47"/>
      <c r="D202" s="4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ht="12" customHeight="1">
      <c r="A203" s="34"/>
      <c r="B203" s="34"/>
      <c r="C203" s="47"/>
      <c r="D203" s="4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2" ht="12" customHeight="1">
      <c r="A204" s="34"/>
      <c r="B204" s="34"/>
      <c r="C204" s="47"/>
      <c r="D204" s="4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2" ht="12" customHeight="1">
      <c r="A205" s="34"/>
      <c r="B205" s="34"/>
      <c r="C205" s="47"/>
      <c r="D205" s="4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2" ht="12" customHeight="1">
      <c r="A206" s="34"/>
      <c r="B206" s="34"/>
      <c r="C206" s="47"/>
      <c r="D206" s="4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1:32" ht="12" customHeight="1">
      <c r="A207" s="34"/>
      <c r="B207" s="34"/>
      <c r="C207" s="47"/>
      <c r="D207" s="4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</row>
    <row r="208" spans="1:32" ht="12" customHeight="1">
      <c r="A208" s="34"/>
      <c r="B208" s="34"/>
      <c r="C208" s="47"/>
      <c r="D208" s="4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32" ht="12" customHeight="1">
      <c r="A209" s="34"/>
      <c r="B209" s="34"/>
      <c r="C209" s="47"/>
      <c r="D209" s="4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</row>
    <row r="210" spans="1:32" ht="12" customHeight="1">
      <c r="A210" s="34"/>
      <c r="B210" s="34"/>
      <c r="C210" s="47"/>
      <c r="D210" s="4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32" ht="12" customHeight="1">
      <c r="A211" s="34"/>
      <c r="B211" s="34"/>
      <c r="C211" s="47"/>
      <c r="D211" s="4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ht="12" customHeight="1">
      <c r="A212" s="34"/>
      <c r="B212" s="34"/>
      <c r="C212" s="47"/>
      <c r="D212" s="4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</row>
    <row r="213" spans="1:32" ht="12" customHeight="1">
      <c r="A213" s="34"/>
      <c r="B213" s="34"/>
      <c r="C213" s="47"/>
      <c r="D213" s="4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ht="12" customHeight="1">
      <c r="A214" s="34"/>
      <c r="B214" s="34"/>
      <c r="C214" s="47"/>
      <c r="D214" s="4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32" ht="12" customHeight="1">
      <c r="A215" s="34"/>
      <c r="B215" s="34"/>
      <c r="C215" s="47"/>
      <c r="D215" s="4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ht="12" customHeight="1">
      <c r="A216" s="34"/>
      <c r="B216" s="34"/>
      <c r="C216" s="47"/>
      <c r="D216" s="4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ht="12" customHeight="1">
      <c r="A217" s="34"/>
      <c r="B217" s="34"/>
      <c r="C217" s="47"/>
      <c r="D217" s="4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ht="12" customHeight="1">
      <c r="A218" s="34"/>
      <c r="B218" s="34"/>
      <c r="C218" s="47"/>
      <c r="D218" s="4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ht="12" customHeight="1">
      <c r="A219" s="34"/>
      <c r="B219" s="34"/>
      <c r="C219" s="47"/>
      <c r="D219" s="4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ht="12" customHeight="1">
      <c r="A220" s="34"/>
      <c r="B220" s="34"/>
      <c r="C220" s="47"/>
      <c r="D220" s="4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ht="12" customHeight="1">
      <c r="A221" s="34"/>
      <c r="B221" s="34"/>
      <c r="C221" s="47"/>
      <c r="D221" s="4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ht="12" customHeight="1">
      <c r="A222" s="34"/>
      <c r="B222" s="34"/>
      <c r="C222" s="47"/>
      <c r="D222" s="4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ht="12" customHeight="1">
      <c r="A223" s="34"/>
      <c r="B223" s="34"/>
      <c r="C223" s="47"/>
      <c r="D223" s="4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ht="12" customHeight="1">
      <c r="A224" s="34"/>
      <c r="B224" s="34"/>
      <c r="C224" s="47"/>
      <c r="D224" s="4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ht="12" customHeight="1">
      <c r="A225" s="34"/>
      <c r="B225" s="34"/>
      <c r="C225" s="47"/>
      <c r="D225" s="4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1:32" ht="12" customHeight="1">
      <c r="A226" s="34"/>
      <c r="B226" s="34"/>
      <c r="C226" s="47"/>
      <c r="D226" s="4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1:32" ht="12" customHeight="1">
      <c r="A227" s="34"/>
      <c r="B227" s="34"/>
      <c r="C227" s="47"/>
      <c r="D227" s="4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1:32" ht="12" customHeight="1">
      <c r="A228" s="34"/>
      <c r="B228" s="34"/>
      <c r="C228" s="47"/>
      <c r="D228" s="4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1:32" ht="12" customHeight="1">
      <c r="A229" s="34"/>
      <c r="B229" s="34"/>
      <c r="C229" s="47"/>
      <c r="D229" s="4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1:32" ht="12" customHeight="1">
      <c r="A230" s="34"/>
      <c r="B230" s="34"/>
      <c r="C230" s="47"/>
      <c r="D230" s="4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1:32" ht="12" customHeight="1">
      <c r="A231" s="34"/>
      <c r="B231" s="34"/>
      <c r="C231" s="47"/>
      <c r="D231" s="4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1:32" ht="12" customHeight="1">
      <c r="A232" s="34"/>
      <c r="B232" s="34"/>
      <c r="C232" s="47"/>
      <c r="D232" s="4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1:32" ht="12" customHeight="1">
      <c r="A233" s="34"/>
      <c r="B233" s="34"/>
      <c r="C233" s="47"/>
      <c r="D233" s="4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1:32" ht="12" customHeight="1">
      <c r="A234" s="34"/>
      <c r="B234" s="34"/>
      <c r="C234" s="47"/>
      <c r="D234" s="4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1:32" ht="12" customHeight="1">
      <c r="A235" s="34"/>
      <c r="B235" s="34"/>
      <c r="C235" s="47"/>
      <c r="D235" s="47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1:32" ht="12" customHeight="1">
      <c r="A236" s="34"/>
      <c r="B236" s="34"/>
      <c r="C236" s="47"/>
      <c r="D236" s="47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ht="12" customHeight="1">
      <c r="A237" s="34"/>
      <c r="B237" s="34"/>
      <c r="C237" s="47"/>
      <c r="D237" s="47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1:32" ht="12" customHeight="1">
      <c r="A238" s="34"/>
      <c r="B238" s="34"/>
      <c r="C238" s="47"/>
      <c r="D238" s="47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ht="12" customHeight="1">
      <c r="A239" s="34"/>
      <c r="B239" s="34"/>
      <c r="C239" s="47"/>
      <c r="D239" s="47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1:32" ht="12" customHeight="1">
      <c r="A240" s="34"/>
      <c r="B240" s="34"/>
      <c r="C240" s="47"/>
      <c r="D240" s="47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1:32" ht="12" customHeight="1">
      <c r="A241" s="34"/>
      <c r="B241" s="34"/>
      <c r="C241" s="47"/>
      <c r="D241" s="47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ht="12" customHeight="1">
      <c r="A242" s="34"/>
      <c r="B242" s="34"/>
      <c r="C242" s="47"/>
      <c r="D242" s="47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ht="12" customHeight="1">
      <c r="A243" s="34"/>
      <c r="B243" s="34"/>
      <c r="C243" s="47"/>
      <c r="D243" s="47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ht="12" customHeight="1">
      <c r="A244" s="34"/>
      <c r="B244" s="34"/>
      <c r="C244" s="47"/>
      <c r="D244" s="47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ht="12" customHeight="1">
      <c r="A245" s="34"/>
      <c r="B245" s="34"/>
      <c r="C245" s="47"/>
      <c r="D245" s="47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ht="12" customHeight="1">
      <c r="A246" s="34"/>
      <c r="B246" s="34"/>
      <c r="C246" s="47"/>
      <c r="D246" s="47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ht="12" customHeight="1">
      <c r="A247" s="34"/>
      <c r="B247" s="34"/>
      <c r="C247" s="47"/>
      <c r="D247" s="47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ht="12" customHeight="1">
      <c r="A248" s="34"/>
      <c r="B248" s="34"/>
      <c r="C248" s="47"/>
      <c r="D248" s="47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ht="12" customHeight="1">
      <c r="A249" s="34"/>
      <c r="B249" s="34"/>
      <c r="C249" s="47"/>
      <c r="D249" s="47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ht="12" customHeight="1">
      <c r="A250" s="34"/>
      <c r="B250" s="34"/>
      <c r="C250" s="47"/>
      <c r="D250" s="47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ht="12" customHeight="1">
      <c r="A251" s="34"/>
      <c r="B251" s="34"/>
      <c r="C251" s="47"/>
      <c r="D251" s="47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1:32" ht="12" customHeight="1">
      <c r="A252" s="34"/>
      <c r="B252" s="34"/>
      <c r="C252" s="47"/>
      <c r="D252" s="47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1:32" ht="12" customHeight="1">
      <c r="A253" s="34"/>
      <c r="B253" s="34"/>
      <c r="C253" s="47"/>
      <c r="D253" s="47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1:32" ht="12" customHeight="1">
      <c r="A254" s="34"/>
      <c r="B254" s="34"/>
      <c r="C254" s="47"/>
      <c r="D254" s="47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ht="12" customHeight="1">
      <c r="A255" s="34"/>
      <c r="B255" s="34"/>
      <c r="C255" s="47"/>
      <c r="D255" s="4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ht="12" customHeight="1">
      <c r="A256" s="34"/>
      <c r="B256" s="34"/>
      <c r="C256" s="47"/>
      <c r="D256" s="4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ht="12" customHeight="1">
      <c r="A257" s="34"/>
      <c r="B257" s="34"/>
      <c r="C257" s="47"/>
      <c r="D257" s="4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1:32" ht="12" customHeight="1">
      <c r="A258" s="34"/>
      <c r="B258" s="34"/>
      <c r="C258" s="47"/>
      <c r="D258" s="4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1:32" ht="12" customHeight="1">
      <c r="A259" s="34"/>
      <c r="B259" s="34"/>
      <c r="C259" s="47"/>
      <c r="D259" s="4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1:32" ht="12" customHeight="1">
      <c r="A260" s="34"/>
      <c r="B260" s="34"/>
      <c r="C260" s="47"/>
      <c r="D260" s="4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1:32" ht="12" customHeight="1">
      <c r="A261" s="34"/>
      <c r="B261" s="34"/>
      <c r="C261" s="47"/>
      <c r="D261" s="4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1:32" ht="12" customHeight="1">
      <c r="A262" s="34"/>
      <c r="B262" s="34"/>
      <c r="C262" s="47"/>
      <c r="D262" s="4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1:32" ht="12" customHeight="1">
      <c r="A263" s="34"/>
      <c r="B263" s="34"/>
      <c r="C263" s="47"/>
      <c r="D263" s="4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1:32" ht="12" customHeight="1">
      <c r="A264" s="34"/>
      <c r="B264" s="34"/>
      <c r="C264" s="47"/>
      <c r="D264" s="4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1:32" ht="12" customHeight="1">
      <c r="A265" s="34"/>
      <c r="B265" s="34"/>
      <c r="C265" s="47"/>
      <c r="D265" s="4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1:32" ht="12" customHeight="1">
      <c r="A266" s="34"/>
      <c r="B266" s="34"/>
      <c r="C266" s="47"/>
      <c r="D266" s="4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1:32" ht="12" customHeight="1">
      <c r="A267" s="34"/>
      <c r="B267" s="34"/>
      <c r="C267" s="47"/>
      <c r="D267" s="4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1:32" ht="12" customHeight="1">
      <c r="A268" s="34"/>
      <c r="B268" s="34"/>
      <c r="C268" s="47"/>
      <c r="D268" s="4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1:32" ht="12" customHeight="1">
      <c r="A269" s="34"/>
      <c r="B269" s="34"/>
      <c r="C269" s="47"/>
      <c r="D269" s="4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1:32" ht="12" customHeight="1">
      <c r="A270" s="34"/>
      <c r="B270" s="34"/>
      <c r="C270" s="47"/>
      <c r="D270" s="4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1:32" ht="12" customHeight="1">
      <c r="A271" s="34"/>
      <c r="B271" s="34"/>
      <c r="C271" s="47"/>
      <c r="D271" s="4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1:32" ht="12" customHeight="1">
      <c r="A272" s="34"/>
      <c r="B272" s="34"/>
      <c r="C272" s="47"/>
      <c r="D272" s="4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1:32" ht="12" customHeight="1">
      <c r="A273" s="34"/>
      <c r="B273" s="34"/>
      <c r="C273" s="47"/>
      <c r="D273" s="4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1:32" ht="12" customHeight="1">
      <c r="A274" s="34"/>
      <c r="B274" s="34"/>
      <c r="C274" s="47"/>
      <c r="D274" s="4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1:32" ht="12" customHeight="1">
      <c r="A275" s="34"/>
      <c r="B275" s="34"/>
      <c r="C275" s="47"/>
      <c r="D275" s="4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1:32" ht="12" customHeight="1">
      <c r="A276" s="34"/>
      <c r="B276" s="34"/>
      <c r="C276" s="47"/>
      <c r="D276" s="4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1:32" ht="12" customHeight="1">
      <c r="A277" s="34"/>
      <c r="B277" s="34"/>
      <c r="C277" s="47"/>
      <c r="D277" s="4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1:32" ht="12" customHeight="1">
      <c r="A278" s="34"/>
      <c r="B278" s="34"/>
      <c r="C278" s="47"/>
      <c r="D278" s="4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ht="12" customHeight="1">
      <c r="A279" s="34"/>
      <c r="B279" s="34"/>
      <c r="C279" s="47"/>
      <c r="D279" s="4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ht="12" customHeight="1">
      <c r="A280" s="34"/>
      <c r="B280" s="34"/>
      <c r="C280" s="47"/>
      <c r="D280" s="4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ht="12" customHeight="1">
      <c r="A281" s="34"/>
      <c r="B281" s="34"/>
      <c r="C281" s="47"/>
      <c r="D281" s="4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ht="12" customHeight="1">
      <c r="A282" s="34"/>
      <c r="B282" s="34"/>
      <c r="C282" s="47"/>
      <c r="D282" s="4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ht="12" customHeight="1">
      <c r="A283" s="34"/>
      <c r="B283" s="34"/>
      <c r="C283" s="47"/>
      <c r="D283" s="4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ht="12" customHeight="1">
      <c r="A284" s="34"/>
      <c r="B284" s="34"/>
      <c r="C284" s="47"/>
      <c r="D284" s="47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ht="12" customHeight="1">
      <c r="A285" s="34"/>
      <c r="B285" s="34"/>
      <c r="C285" s="47"/>
      <c r="D285" s="47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1:32" ht="12" customHeight="1">
      <c r="A286" s="34"/>
      <c r="B286" s="34"/>
      <c r="C286" s="47"/>
      <c r="D286" s="47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1:32" ht="12" customHeight="1">
      <c r="A287" s="34"/>
      <c r="B287" s="34"/>
      <c r="C287" s="47"/>
      <c r="D287" s="47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ht="12" customHeight="1">
      <c r="A288" s="34"/>
      <c r="B288" s="34"/>
      <c r="C288" s="47"/>
      <c r="D288" s="47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1:32" ht="12" customHeight="1">
      <c r="A289" s="34"/>
      <c r="B289" s="34"/>
      <c r="C289" s="47"/>
      <c r="D289" s="47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1:32" ht="12" customHeight="1">
      <c r="A290" s="34"/>
      <c r="B290" s="34"/>
      <c r="C290" s="47"/>
      <c r="D290" s="47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ht="12" customHeight="1">
      <c r="A291" s="34"/>
      <c r="B291" s="34"/>
      <c r="C291" s="47"/>
      <c r="D291" s="4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1:32" ht="12" customHeight="1">
      <c r="A292" s="34"/>
      <c r="B292" s="34"/>
      <c r="C292" s="47"/>
      <c r="D292" s="47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ht="12" customHeight="1">
      <c r="A293" s="34"/>
      <c r="B293" s="34"/>
      <c r="C293" s="47"/>
      <c r="D293" s="4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ht="12" customHeight="1">
      <c r="A294" s="34"/>
      <c r="B294" s="34"/>
      <c r="C294" s="47"/>
      <c r="D294" s="47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1:32" ht="12" customHeight="1">
      <c r="A295" s="34"/>
      <c r="B295" s="34"/>
      <c r="C295" s="47"/>
      <c r="D295" s="47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ht="12" customHeight="1">
      <c r="A296" s="34"/>
      <c r="B296" s="34"/>
      <c r="C296" s="47"/>
      <c r="D296" s="47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ht="12" customHeight="1">
      <c r="A297" s="34"/>
      <c r="B297" s="34"/>
      <c r="C297" s="47"/>
      <c r="D297" s="47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1:32" ht="12" customHeight="1">
      <c r="A298" s="34"/>
      <c r="B298" s="34"/>
      <c r="C298" s="47"/>
      <c r="D298" s="47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ht="12" customHeight="1">
      <c r="A299" s="34"/>
      <c r="B299" s="34"/>
      <c r="C299" s="47"/>
      <c r="D299" s="47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ht="12" customHeight="1">
      <c r="A300" s="34"/>
      <c r="B300" s="34"/>
      <c r="C300" s="47"/>
      <c r="D300" s="47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ht="12" customHeight="1">
      <c r="A301" s="34"/>
      <c r="B301" s="34"/>
      <c r="C301" s="47"/>
      <c r="D301" s="47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ht="12" customHeight="1">
      <c r="A302" s="34"/>
      <c r="B302" s="34"/>
      <c r="C302" s="47"/>
      <c r="D302" s="47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ht="12" customHeight="1">
      <c r="A303" s="34"/>
      <c r="B303" s="34"/>
      <c r="C303" s="47"/>
      <c r="D303" s="47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1:32" ht="12" customHeight="1">
      <c r="A304" s="34"/>
      <c r="B304" s="34"/>
      <c r="C304" s="47"/>
      <c r="D304" s="47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1:32" ht="12" customHeight="1">
      <c r="A305" s="34"/>
      <c r="B305" s="34"/>
      <c r="C305" s="47"/>
      <c r="D305" s="47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ht="12" customHeight="1">
      <c r="A306" s="34"/>
      <c r="B306" s="34"/>
      <c r="C306" s="47"/>
      <c r="D306" s="4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1:32" ht="12" customHeight="1">
      <c r="A307" s="34"/>
      <c r="B307" s="34"/>
      <c r="C307" s="47"/>
      <c r="D307" s="47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1:32" ht="12" customHeight="1">
      <c r="A308" s="34"/>
      <c r="B308" s="34"/>
      <c r="C308" s="47"/>
      <c r="D308" s="47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ht="12" customHeight="1">
      <c r="A309" s="34"/>
      <c r="B309" s="34"/>
      <c r="C309" s="47"/>
      <c r="D309" s="47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ht="12" customHeight="1">
      <c r="A310" s="34"/>
      <c r="B310" s="34"/>
      <c r="C310" s="47"/>
      <c r="D310" s="47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ht="12" customHeight="1">
      <c r="A311" s="34"/>
      <c r="B311" s="34"/>
      <c r="C311" s="47"/>
      <c r="D311" s="47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1:32" ht="12" customHeight="1">
      <c r="A312" s="34"/>
      <c r="B312" s="34"/>
      <c r="C312" s="47"/>
      <c r="D312" s="47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1:32" ht="12" customHeight="1">
      <c r="A313" s="34"/>
      <c r="B313" s="34"/>
      <c r="C313" s="47"/>
      <c r="D313" s="47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1:32" ht="12" customHeight="1">
      <c r="A314" s="34"/>
      <c r="B314" s="34"/>
      <c r="C314" s="47"/>
      <c r="D314" s="47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1:32" ht="12" customHeight="1">
      <c r="A315" s="34"/>
      <c r="B315" s="34"/>
      <c r="C315" s="47"/>
      <c r="D315" s="47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1:32" ht="12" customHeight="1">
      <c r="A316" s="34"/>
      <c r="B316" s="34"/>
      <c r="C316" s="47"/>
      <c r="D316" s="47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1:32" ht="12" customHeight="1">
      <c r="A317" s="34"/>
      <c r="B317" s="34"/>
      <c r="C317" s="47"/>
      <c r="D317" s="47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1:32" ht="12" customHeight="1">
      <c r="A318" s="34"/>
      <c r="B318" s="34"/>
      <c r="C318" s="47"/>
      <c r="D318" s="47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1:32" ht="12" customHeight="1">
      <c r="A319" s="34"/>
      <c r="B319" s="34"/>
      <c r="C319" s="47"/>
      <c r="D319" s="47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1:32" ht="12" customHeight="1">
      <c r="A320" s="34"/>
      <c r="B320" s="34"/>
      <c r="C320" s="47"/>
      <c r="D320" s="47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1:32" ht="12" customHeight="1">
      <c r="A321" s="34"/>
      <c r="B321" s="34"/>
      <c r="C321" s="47"/>
      <c r="D321" s="47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1:32" ht="12" customHeight="1">
      <c r="A322" s="34"/>
      <c r="B322" s="34"/>
      <c r="C322" s="47"/>
      <c r="D322" s="47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1:32" ht="12" customHeight="1">
      <c r="A323" s="34"/>
      <c r="B323" s="34"/>
      <c r="C323" s="47"/>
      <c r="D323" s="4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1:32" ht="12" customHeight="1">
      <c r="A324" s="34"/>
      <c r="B324" s="34"/>
      <c r="C324" s="47"/>
      <c r="D324" s="4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1:32" ht="12" customHeight="1">
      <c r="A325" s="34"/>
      <c r="B325" s="34"/>
      <c r="C325" s="47"/>
      <c r="D325" s="4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1:32" ht="12" customHeight="1">
      <c r="A326" s="34"/>
      <c r="B326" s="34"/>
      <c r="C326" s="47"/>
      <c r="D326" s="4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1:32" ht="12" customHeight="1">
      <c r="A327" s="34"/>
      <c r="B327" s="34"/>
      <c r="C327" s="47"/>
      <c r="D327" s="4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1:32" ht="12" customHeight="1">
      <c r="A328" s="34"/>
      <c r="B328" s="34"/>
      <c r="C328" s="47"/>
      <c r="D328" s="4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1:32" ht="12" customHeight="1">
      <c r="A329" s="34"/>
      <c r="B329" s="34"/>
      <c r="C329" s="47"/>
      <c r="D329" s="4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1:32" ht="12" customHeight="1">
      <c r="A330" s="34"/>
      <c r="B330" s="34"/>
      <c r="C330" s="47"/>
      <c r="D330" s="4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1:32" ht="12" customHeight="1">
      <c r="A331" s="34"/>
      <c r="B331" s="34"/>
      <c r="C331" s="47"/>
      <c r="D331" s="4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1:32" ht="12" customHeight="1">
      <c r="A332" s="34"/>
      <c r="B332" s="34"/>
      <c r="C332" s="47"/>
      <c r="D332" s="4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1:32" ht="12" customHeight="1">
      <c r="A333" s="34"/>
      <c r="B333" s="34"/>
      <c r="C333" s="47"/>
      <c r="D333" s="4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1:32" ht="12" customHeight="1">
      <c r="A334" s="34"/>
      <c r="B334" s="34"/>
      <c r="C334" s="47"/>
      <c r="D334" s="47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1:32" ht="12" customHeight="1">
      <c r="A335" s="34"/>
      <c r="B335" s="34"/>
      <c r="C335" s="47"/>
      <c r="D335" s="47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1:32" ht="12" customHeight="1">
      <c r="A336" s="34"/>
      <c r="B336" s="34"/>
      <c r="C336" s="47"/>
      <c r="D336" s="47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1:32" ht="12" customHeight="1">
      <c r="A337" s="34"/>
      <c r="B337" s="34"/>
      <c r="C337" s="47"/>
      <c r="D337" s="47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1:32" ht="12" customHeight="1">
      <c r="A338" s="34"/>
      <c r="B338" s="34"/>
      <c r="C338" s="47"/>
      <c r="D338" s="47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1:32" ht="12" customHeight="1">
      <c r="A339" s="34"/>
      <c r="B339" s="34"/>
      <c r="C339" s="47"/>
      <c r="D339" s="47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1:32" ht="12" customHeight="1">
      <c r="A340" s="34"/>
      <c r="B340" s="34"/>
      <c r="C340" s="47"/>
      <c r="D340" s="47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1:32" ht="12" customHeight="1">
      <c r="A341" s="34"/>
      <c r="B341" s="34"/>
      <c r="C341" s="47"/>
      <c r="D341" s="47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1:32" ht="12" customHeight="1">
      <c r="A342" s="34"/>
      <c r="B342" s="34"/>
      <c r="C342" s="47"/>
      <c r="D342" s="47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1:32" ht="12" customHeight="1">
      <c r="A343" s="34"/>
      <c r="B343" s="34"/>
      <c r="C343" s="47"/>
      <c r="D343" s="47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1:32" ht="12" customHeight="1">
      <c r="A344" s="34"/>
      <c r="B344" s="34"/>
      <c r="C344" s="47"/>
      <c r="D344" s="47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1:32" ht="12" customHeight="1">
      <c r="A345" s="34"/>
      <c r="B345" s="34"/>
      <c r="C345" s="47"/>
      <c r="D345" s="47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1:32" ht="12" customHeight="1">
      <c r="A346" s="34"/>
      <c r="B346" s="34"/>
      <c r="C346" s="47"/>
      <c r="D346" s="47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1:32" ht="12" customHeight="1">
      <c r="A347" s="34"/>
      <c r="B347" s="34"/>
      <c r="C347" s="47"/>
      <c r="D347" s="47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1:32" ht="12" customHeight="1">
      <c r="A348" s="34"/>
      <c r="B348" s="34"/>
      <c r="C348" s="47"/>
      <c r="D348" s="47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1:32" ht="12" customHeight="1">
      <c r="A349" s="34"/>
      <c r="B349" s="34"/>
      <c r="C349" s="47"/>
      <c r="D349" s="47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1:32" ht="12" customHeight="1">
      <c r="A350" s="34"/>
      <c r="B350" s="34"/>
      <c r="C350" s="47"/>
      <c r="D350" s="47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1:32" ht="12" customHeight="1">
      <c r="A351" s="34"/>
      <c r="B351" s="34"/>
      <c r="C351" s="47"/>
      <c r="D351" s="47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1:32" ht="12" customHeight="1">
      <c r="A352" s="34"/>
      <c r="B352" s="34"/>
      <c r="C352" s="47"/>
      <c r="D352" s="47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1:32" ht="12" customHeight="1">
      <c r="A353" s="34"/>
      <c r="B353" s="34"/>
      <c r="C353" s="47"/>
      <c r="D353" s="47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1:32" ht="12" customHeight="1">
      <c r="A354" s="34"/>
      <c r="B354" s="34"/>
      <c r="C354" s="47"/>
      <c r="D354" s="47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1:32" ht="12" customHeight="1">
      <c r="A355" s="34"/>
      <c r="B355" s="34"/>
      <c r="C355" s="47"/>
      <c r="D355" s="47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1:32" ht="12" customHeight="1">
      <c r="A356" s="34"/>
      <c r="B356" s="34"/>
      <c r="C356" s="47"/>
      <c r="D356" s="47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1:32" ht="12" customHeight="1">
      <c r="A357" s="34"/>
      <c r="B357" s="34"/>
      <c r="C357" s="47"/>
      <c r="D357" s="47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1:32" ht="12" customHeight="1">
      <c r="A358" s="34"/>
      <c r="B358" s="34"/>
      <c r="C358" s="47"/>
      <c r="D358" s="47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1:32" ht="12" customHeight="1">
      <c r="A359" s="34"/>
      <c r="B359" s="34"/>
      <c r="C359" s="47"/>
      <c r="D359" s="47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1:32" ht="12" customHeight="1">
      <c r="A360" s="34"/>
      <c r="B360" s="34"/>
      <c r="C360" s="47"/>
      <c r="D360" s="47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1:32" ht="12" customHeight="1">
      <c r="A361" s="34"/>
      <c r="B361" s="34"/>
      <c r="C361" s="47"/>
      <c r="D361" s="47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1:32" ht="12" customHeight="1">
      <c r="A362" s="34"/>
      <c r="B362" s="34"/>
      <c r="C362" s="47"/>
      <c r="D362" s="47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1:32" ht="12" customHeight="1">
      <c r="A363" s="34"/>
      <c r="B363" s="34"/>
      <c r="C363" s="47"/>
      <c r="D363" s="47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1:32" ht="12" customHeight="1">
      <c r="A364" s="34"/>
      <c r="B364" s="34"/>
      <c r="C364" s="47"/>
      <c r="D364" s="47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1:32" ht="12" customHeight="1">
      <c r="A365" s="34"/>
      <c r="B365" s="34"/>
      <c r="C365" s="47"/>
      <c r="D365" s="47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1:32" ht="12" customHeight="1">
      <c r="A366" s="34"/>
      <c r="B366" s="34"/>
      <c r="C366" s="47"/>
      <c r="D366" s="47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1:32" ht="12" customHeight="1">
      <c r="A367" s="34"/>
      <c r="B367" s="34"/>
      <c r="C367" s="47"/>
      <c r="D367" s="47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1:32" ht="12" customHeight="1">
      <c r="A368" s="34"/>
      <c r="B368" s="34"/>
      <c r="C368" s="47"/>
      <c r="D368" s="47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1:32" ht="12" customHeight="1">
      <c r="A369" s="34"/>
      <c r="B369" s="34"/>
      <c r="C369" s="47"/>
      <c r="D369" s="47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1:32" ht="12" customHeight="1">
      <c r="A370" s="34"/>
      <c r="B370" s="34"/>
      <c r="C370" s="47"/>
      <c r="D370" s="47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1:32" ht="12" customHeight="1">
      <c r="A371" s="34"/>
      <c r="B371" s="34"/>
      <c r="C371" s="47"/>
      <c r="D371" s="47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1:32" ht="12" customHeight="1">
      <c r="A372" s="34"/>
      <c r="B372" s="34"/>
      <c r="C372" s="47"/>
      <c r="D372" s="47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1:32" ht="12" customHeight="1">
      <c r="A373" s="34"/>
      <c r="B373" s="34"/>
      <c r="C373" s="47"/>
      <c r="D373" s="47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1:32" ht="12" customHeight="1">
      <c r="A374" s="34"/>
      <c r="B374" s="34"/>
      <c r="C374" s="47"/>
      <c r="D374" s="47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1:32" ht="12" customHeight="1">
      <c r="A375" s="34"/>
      <c r="B375" s="34"/>
      <c r="C375" s="47"/>
      <c r="D375" s="47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1:32" ht="12" customHeight="1">
      <c r="A376" s="34"/>
      <c r="B376" s="34"/>
      <c r="C376" s="47"/>
      <c r="D376" s="47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1:32" ht="12" customHeight="1">
      <c r="A377" s="34"/>
      <c r="B377" s="34"/>
      <c r="C377" s="47"/>
      <c r="D377" s="47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1:32" ht="12" customHeight="1">
      <c r="A378" s="34"/>
      <c r="B378" s="34"/>
      <c r="C378" s="47"/>
      <c r="D378" s="47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1:32" ht="12" customHeight="1">
      <c r="A379" s="34"/>
      <c r="B379" s="34"/>
      <c r="C379" s="47"/>
      <c r="D379" s="47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1:32" ht="12" customHeight="1">
      <c r="A380" s="34"/>
      <c r="B380" s="34"/>
      <c r="C380" s="47"/>
      <c r="D380" s="47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1:32" ht="12" customHeight="1">
      <c r="A381" s="34"/>
      <c r="B381" s="34"/>
      <c r="C381" s="47"/>
      <c r="D381" s="47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1:32" ht="12" customHeight="1">
      <c r="A382" s="34"/>
      <c r="B382" s="34"/>
      <c r="C382" s="47"/>
      <c r="D382" s="47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1:32" ht="12" customHeight="1">
      <c r="A383" s="34"/>
      <c r="B383" s="34"/>
      <c r="C383" s="47"/>
      <c r="D383" s="47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1:32" ht="12" customHeight="1">
      <c r="A384" s="34"/>
      <c r="B384" s="34"/>
      <c r="C384" s="47"/>
      <c r="D384" s="47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1:32" ht="12" customHeight="1">
      <c r="A385" s="34"/>
      <c r="B385" s="34"/>
      <c r="C385" s="47"/>
      <c r="D385" s="47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1:32" ht="12" customHeight="1">
      <c r="A386" s="34"/>
      <c r="B386" s="34"/>
      <c r="C386" s="47"/>
      <c r="D386" s="47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1:32" ht="12" customHeight="1">
      <c r="A387" s="34"/>
      <c r="B387" s="34"/>
      <c r="C387" s="47"/>
      <c r="D387" s="47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1:32" ht="12" customHeight="1">
      <c r="A388" s="34"/>
      <c r="B388" s="34"/>
      <c r="C388" s="47"/>
      <c r="D388" s="47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1:32" ht="12" customHeight="1">
      <c r="A389" s="34"/>
      <c r="B389" s="34"/>
      <c r="C389" s="47"/>
      <c r="D389" s="47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1:32" ht="12" customHeight="1">
      <c r="A390" s="34"/>
      <c r="B390" s="34"/>
      <c r="C390" s="47"/>
      <c r="D390" s="47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1:32" ht="12" customHeight="1">
      <c r="A391" s="34"/>
      <c r="B391" s="34"/>
      <c r="C391" s="47"/>
      <c r="D391" s="47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1:32" ht="12" customHeight="1">
      <c r="A392" s="34"/>
      <c r="B392" s="34"/>
      <c r="C392" s="47"/>
      <c r="D392" s="47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1:32" ht="12" customHeight="1">
      <c r="A393" s="34"/>
      <c r="B393" s="34"/>
      <c r="C393" s="47"/>
      <c r="D393" s="47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1:32" ht="12" customHeight="1">
      <c r="A394" s="34"/>
      <c r="B394" s="34"/>
      <c r="C394" s="47"/>
      <c r="D394" s="47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1:32" ht="12" customHeight="1">
      <c r="A395" s="34"/>
      <c r="B395" s="34"/>
      <c r="C395" s="47"/>
      <c r="D395" s="47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1:32" ht="12" customHeight="1">
      <c r="A396" s="34"/>
      <c r="B396" s="34"/>
      <c r="C396" s="47"/>
      <c r="D396" s="47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1:32" ht="12" customHeight="1">
      <c r="A397" s="34"/>
      <c r="B397" s="34"/>
      <c r="C397" s="47"/>
      <c r="D397" s="47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1:32" ht="12" customHeight="1">
      <c r="A398" s="34"/>
      <c r="B398" s="34"/>
      <c r="C398" s="47"/>
      <c r="D398" s="47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  <row r="399" spans="1:32" ht="12" customHeight="1">
      <c r="A399" s="34"/>
      <c r="B399" s="34"/>
      <c r="C399" s="47"/>
      <c r="D399" s="47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</row>
    <row r="400" spans="1:32" ht="12" customHeight="1">
      <c r="A400" s="34"/>
      <c r="B400" s="34"/>
      <c r="C400" s="47"/>
      <c r="D400" s="47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</row>
    <row r="401" spans="1:32" ht="12" customHeight="1">
      <c r="A401" s="34"/>
      <c r="B401" s="34"/>
      <c r="C401" s="47"/>
      <c r="D401" s="47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</row>
    <row r="402" spans="1:32" ht="12" customHeight="1">
      <c r="A402" s="34"/>
      <c r="B402" s="34"/>
      <c r="C402" s="47"/>
      <c r="D402" s="47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</row>
    <row r="403" spans="1:32" ht="12" customHeight="1">
      <c r="A403" s="34"/>
      <c r="B403" s="34"/>
      <c r="C403" s="47"/>
      <c r="D403" s="47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</row>
    <row r="404" spans="1:32" ht="12" customHeight="1">
      <c r="A404" s="34"/>
      <c r="B404" s="34"/>
      <c r="C404" s="47"/>
      <c r="D404" s="47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</row>
    <row r="405" spans="1:32" ht="12" customHeight="1">
      <c r="A405" s="34"/>
      <c r="B405" s="34"/>
      <c r="C405" s="47"/>
      <c r="D405" s="47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</row>
    <row r="406" spans="1:32" ht="12" customHeight="1">
      <c r="A406" s="34"/>
      <c r="B406" s="34"/>
      <c r="C406" s="47"/>
      <c r="D406" s="47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</row>
    <row r="407" spans="1:32" ht="12" customHeight="1">
      <c r="A407" s="34"/>
      <c r="B407" s="34"/>
      <c r="C407" s="47"/>
      <c r="D407" s="47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</row>
    <row r="408" spans="1:32" ht="12" customHeight="1">
      <c r="A408" s="34"/>
      <c r="B408" s="34"/>
      <c r="C408" s="47"/>
      <c r="D408" s="47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</row>
    <row r="409" spans="1:32" ht="12" customHeight="1">
      <c r="A409" s="34"/>
      <c r="B409" s="34"/>
      <c r="C409" s="47"/>
      <c r="D409" s="47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</row>
    <row r="410" spans="1:32" ht="12" customHeight="1">
      <c r="A410" s="34"/>
      <c r="B410" s="34"/>
      <c r="C410" s="47"/>
      <c r="D410" s="47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</row>
    <row r="411" spans="1:32" ht="12" customHeight="1">
      <c r="A411" s="34"/>
      <c r="B411" s="34"/>
      <c r="C411" s="47"/>
      <c r="D411" s="47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</row>
    <row r="412" spans="1:32" ht="12" customHeight="1">
      <c r="A412" s="34"/>
      <c r="B412" s="34"/>
      <c r="C412" s="47"/>
      <c r="D412" s="47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</row>
    <row r="413" spans="1:32" ht="12" customHeight="1">
      <c r="A413" s="34"/>
      <c r="B413" s="34"/>
      <c r="C413" s="47"/>
      <c r="D413" s="47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</row>
    <row r="414" spans="1:32" ht="12" customHeight="1">
      <c r="A414" s="34"/>
      <c r="B414" s="34"/>
      <c r="C414" s="47"/>
      <c r="D414" s="47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</row>
    <row r="415" spans="1:32" ht="12" customHeight="1">
      <c r="A415" s="34"/>
      <c r="B415" s="34"/>
      <c r="C415" s="47"/>
      <c r="D415" s="47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</row>
    <row r="416" spans="1:32" ht="12" customHeight="1">
      <c r="A416" s="34"/>
      <c r="B416" s="34"/>
      <c r="C416" s="47"/>
      <c r="D416" s="47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</row>
    <row r="417" spans="1:32" ht="12" customHeight="1">
      <c r="A417" s="34"/>
      <c r="B417" s="34"/>
      <c r="C417" s="47"/>
      <c r="D417" s="4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</row>
    <row r="418" spans="1:32" ht="12" customHeight="1">
      <c r="A418" s="34"/>
      <c r="B418" s="34"/>
      <c r="C418" s="47"/>
      <c r="D418" s="4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</row>
    <row r="419" spans="1:32" ht="12" customHeight="1">
      <c r="A419" s="34"/>
      <c r="B419" s="34"/>
      <c r="C419" s="47"/>
      <c r="D419" s="4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</row>
    <row r="420" spans="1:32" ht="12" customHeight="1">
      <c r="A420" s="34"/>
      <c r="B420" s="34"/>
      <c r="C420" s="47"/>
      <c r="D420" s="4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</row>
    <row r="421" spans="1:32" ht="12" customHeight="1">
      <c r="A421" s="34"/>
      <c r="B421" s="34"/>
      <c r="C421" s="47"/>
      <c r="D421" s="4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</row>
    <row r="422" spans="1:32" ht="12" customHeight="1">
      <c r="A422" s="34"/>
      <c r="B422" s="34"/>
      <c r="C422" s="47"/>
      <c r="D422" s="4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</row>
    <row r="423" spans="1:32" ht="12" customHeight="1">
      <c r="A423" s="34"/>
      <c r="B423" s="34"/>
      <c r="C423" s="47"/>
      <c r="D423" s="4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</row>
    <row r="424" spans="1:32" ht="12" customHeight="1">
      <c r="A424" s="34"/>
      <c r="B424" s="34"/>
      <c r="C424" s="47"/>
      <c r="D424" s="4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</row>
    <row r="425" spans="1:32" ht="12" customHeight="1">
      <c r="A425" s="34"/>
      <c r="B425" s="34"/>
      <c r="C425" s="47"/>
      <c r="D425" s="4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</row>
    <row r="426" spans="1:32" ht="12" customHeight="1">
      <c r="A426" s="34"/>
      <c r="B426" s="34"/>
      <c r="C426" s="47"/>
      <c r="D426" s="4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</row>
    <row r="427" spans="1:32" ht="12" customHeight="1">
      <c r="A427" s="34"/>
      <c r="B427" s="34"/>
      <c r="C427" s="47"/>
      <c r="D427" s="4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</row>
    <row r="428" spans="1:32" ht="12" customHeight="1">
      <c r="A428" s="34"/>
      <c r="B428" s="34"/>
      <c r="C428" s="47"/>
      <c r="D428" s="4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</row>
    <row r="429" spans="1:32" ht="12" customHeight="1">
      <c r="A429" s="34"/>
      <c r="B429" s="34"/>
      <c r="C429" s="47"/>
      <c r="D429" s="4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</row>
    <row r="430" spans="1:32" ht="12" customHeight="1">
      <c r="A430" s="34"/>
      <c r="B430" s="34"/>
      <c r="C430" s="47"/>
      <c r="D430" s="4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</row>
    <row r="431" spans="1:32" ht="12" customHeight="1">
      <c r="A431" s="34"/>
      <c r="B431" s="34"/>
      <c r="C431" s="47"/>
      <c r="D431" s="4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</row>
    <row r="432" spans="1:32" ht="12" customHeight="1">
      <c r="A432" s="34"/>
      <c r="B432" s="34"/>
      <c r="C432" s="47"/>
      <c r="D432" s="4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</row>
    <row r="433" spans="1:32" ht="12" customHeight="1">
      <c r="A433" s="34"/>
      <c r="B433" s="34"/>
      <c r="C433" s="47"/>
      <c r="D433" s="4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</row>
    <row r="434" spans="1:32" ht="12" customHeight="1">
      <c r="A434" s="34"/>
      <c r="B434" s="34"/>
      <c r="C434" s="47"/>
      <c r="D434" s="4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</row>
    <row r="435" spans="1:32" ht="12" customHeight="1">
      <c r="A435" s="34"/>
      <c r="B435" s="34"/>
      <c r="C435" s="47"/>
      <c r="D435" s="4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</row>
    <row r="436" spans="1:32" ht="12" customHeight="1">
      <c r="A436" s="34"/>
      <c r="B436" s="34"/>
      <c r="C436" s="47"/>
      <c r="D436" s="4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</row>
    <row r="437" spans="1:32" ht="12" customHeight="1">
      <c r="A437" s="34"/>
      <c r="B437" s="34"/>
      <c r="C437" s="47"/>
      <c r="D437" s="4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</row>
    <row r="438" spans="1:32" ht="12" customHeight="1">
      <c r="A438" s="34"/>
      <c r="B438" s="34"/>
      <c r="C438" s="47"/>
      <c r="D438" s="4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</row>
    <row r="439" spans="1:32" ht="12" customHeight="1">
      <c r="A439" s="34"/>
      <c r="B439" s="34"/>
      <c r="C439" s="47"/>
      <c r="D439" s="4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</row>
    <row r="440" spans="1:32" ht="12" customHeight="1">
      <c r="A440" s="34"/>
      <c r="B440" s="34"/>
      <c r="C440" s="47"/>
      <c r="D440" s="4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</row>
    <row r="441" spans="1:32" ht="12" customHeight="1">
      <c r="A441" s="34"/>
      <c r="B441" s="34"/>
      <c r="C441" s="47"/>
      <c r="D441" s="4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</row>
    <row r="442" spans="1:32" ht="12" customHeight="1">
      <c r="A442" s="34"/>
      <c r="B442" s="34"/>
      <c r="C442" s="47"/>
      <c r="D442" s="4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</row>
    <row r="443" spans="1:32" ht="12" customHeight="1">
      <c r="A443" s="34"/>
      <c r="B443" s="34"/>
      <c r="C443" s="47"/>
      <c r="D443" s="4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</row>
    <row r="444" spans="1:32" ht="12" customHeight="1">
      <c r="A444" s="34"/>
      <c r="B444" s="34"/>
      <c r="C444" s="47"/>
      <c r="D444" s="4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</row>
    <row r="445" spans="1:32" ht="12" customHeight="1">
      <c r="A445" s="34"/>
      <c r="B445" s="34"/>
      <c r="C445" s="47"/>
      <c r="D445" s="4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</row>
    <row r="446" spans="1:32" ht="12" customHeight="1">
      <c r="A446" s="34"/>
      <c r="B446" s="34"/>
      <c r="C446" s="47"/>
      <c r="D446" s="4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</row>
    <row r="447" spans="1:32" ht="12" customHeight="1">
      <c r="A447" s="34"/>
      <c r="B447" s="34"/>
      <c r="C447" s="47"/>
      <c r="D447" s="4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</row>
    <row r="448" spans="1:32" ht="12" customHeight="1">
      <c r="A448" s="34"/>
      <c r="B448" s="34"/>
      <c r="C448" s="47"/>
      <c r="D448" s="4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</row>
    <row r="449" spans="1:32" ht="12" customHeight="1">
      <c r="A449" s="34"/>
      <c r="B449" s="34"/>
      <c r="C449" s="47"/>
      <c r="D449" s="4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</row>
    <row r="450" spans="1:32" ht="12" customHeight="1">
      <c r="A450" s="34"/>
      <c r="B450" s="34"/>
      <c r="C450" s="47"/>
      <c r="D450" s="4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</row>
    <row r="451" spans="1:32" ht="12" customHeight="1">
      <c r="A451" s="34"/>
      <c r="B451" s="34"/>
      <c r="C451" s="47"/>
      <c r="D451" s="4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</row>
    <row r="452" spans="1:32" ht="12" customHeight="1">
      <c r="A452" s="34"/>
      <c r="B452" s="34"/>
      <c r="C452" s="47"/>
      <c r="D452" s="4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</row>
    <row r="453" spans="1:32" ht="12" customHeight="1">
      <c r="A453" s="34"/>
      <c r="B453" s="34"/>
      <c r="C453" s="47"/>
      <c r="D453" s="4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</row>
    <row r="454" spans="1:32" ht="12" customHeight="1">
      <c r="A454" s="34"/>
      <c r="B454" s="34"/>
      <c r="C454" s="47"/>
      <c r="D454" s="4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</row>
    <row r="455" spans="1:32" ht="12" customHeight="1">
      <c r="A455" s="34"/>
      <c r="B455" s="34"/>
      <c r="C455" s="47"/>
      <c r="D455" s="4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</row>
    <row r="456" spans="1:32" ht="12" customHeight="1">
      <c r="A456" s="34"/>
      <c r="B456" s="34"/>
      <c r="C456" s="47"/>
      <c r="D456" s="4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</row>
    <row r="457" spans="1:32" ht="12" customHeight="1">
      <c r="A457" s="34"/>
      <c r="B457" s="34"/>
      <c r="C457" s="47"/>
      <c r="D457" s="4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</row>
    <row r="458" spans="1:32" ht="12" customHeight="1">
      <c r="A458" s="34"/>
      <c r="B458" s="34"/>
      <c r="C458" s="47"/>
      <c r="D458" s="4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</row>
    <row r="459" spans="1:32" ht="12" customHeight="1">
      <c r="A459" s="34"/>
      <c r="B459" s="34"/>
      <c r="C459" s="47"/>
      <c r="D459" s="4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</row>
    <row r="460" spans="1:32" ht="12" customHeight="1">
      <c r="A460" s="34"/>
      <c r="B460" s="34"/>
      <c r="C460" s="47"/>
      <c r="D460" s="4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</row>
    <row r="461" spans="1:32" ht="12" customHeight="1">
      <c r="A461" s="34"/>
      <c r="B461" s="34"/>
      <c r="C461" s="47"/>
      <c r="D461" s="4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</row>
    <row r="462" spans="1:32" ht="12" customHeight="1">
      <c r="A462" s="34"/>
      <c r="B462" s="34"/>
      <c r="C462" s="47"/>
      <c r="D462" s="4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</row>
    <row r="463" spans="1:32" ht="12" customHeight="1">
      <c r="A463" s="34"/>
      <c r="B463" s="34"/>
      <c r="C463" s="47"/>
      <c r="D463" s="4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</row>
    <row r="464" spans="1:32" ht="12" customHeight="1">
      <c r="A464" s="34"/>
      <c r="B464" s="34"/>
      <c r="C464" s="47"/>
      <c r="D464" s="4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</row>
    <row r="465" spans="1:32" ht="12" customHeight="1">
      <c r="A465" s="34"/>
      <c r="B465" s="34"/>
      <c r="C465" s="47"/>
      <c r="D465" s="4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</row>
    <row r="466" spans="1:32" ht="12" customHeight="1">
      <c r="A466" s="34"/>
      <c r="B466" s="34"/>
      <c r="C466" s="47"/>
      <c r="D466" s="4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</row>
    <row r="467" spans="1:32" ht="12" customHeight="1">
      <c r="A467" s="34"/>
      <c r="B467" s="34"/>
      <c r="C467" s="47"/>
      <c r="D467" s="4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</row>
    <row r="468" spans="1:32" ht="12" customHeight="1">
      <c r="A468" s="34"/>
      <c r="B468" s="34"/>
      <c r="C468" s="47"/>
      <c r="D468" s="4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</row>
    <row r="469" spans="1:32" ht="12" customHeight="1">
      <c r="A469" s="34"/>
      <c r="B469" s="34"/>
      <c r="C469" s="47"/>
      <c r="D469" s="4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</row>
    <row r="470" spans="1:32" ht="12" customHeight="1">
      <c r="A470" s="34"/>
      <c r="B470" s="34"/>
      <c r="C470" s="47"/>
      <c r="D470" s="4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</row>
    <row r="471" spans="1:32" ht="12" customHeight="1">
      <c r="A471" s="34"/>
      <c r="B471" s="34"/>
      <c r="C471" s="47"/>
      <c r="D471" s="4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</row>
    <row r="472" spans="1:32" ht="12" customHeight="1">
      <c r="A472" s="34"/>
      <c r="B472" s="34"/>
      <c r="C472" s="47"/>
      <c r="D472" s="4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</row>
    <row r="473" spans="1:32" ht="12" customHeight="1">
      <c r="A473" s="34"/>
      <c r="B473" s="34"/>
      <c r="C473" s="47"/>
      <c r="D473" s="4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</row>
    <row r="474" spans="1:32" ht="12" customHeight="1">
      <c r="A474" s="34"/>
      <c r="B474" s="34"/>
      <c r="C474" s="47"/>
      <c r="D474" s="4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</row>
    <row r="475" spans="1:32" ht="12" customHeight="1">
      <c r="A475" s="34"/>
      <c r="B475" s="34"/>
      <c r="C475" s="47"/>
      <c r="D475" s="4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</row>
    <row r="476" spans="1:32" ht="12" customHeight="1">
      <c r="A476" s="34"/>
      <c r="B476" s="34"/>
      <c r="C476" s="47"/>
      <c r="D476" s="4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</row>
    <row r="477" spans="1:32" ht="12" customHeight="1">
      <c r="A477" s="34"/>
      <c r="B477" s="34"/>
      <c r="C477" s="47"/>
      <c r="D477" s="4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</row>
    <row r="478" spans="1:32" ht="12" customHeight="1">
      <c r="A478" s="34"/>
      <c r="B478" s="34"/>
      <c r="C478" s="47"/>
      <c r="D478" s="4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</row>
    <row r="479" spans="1:32" ht="12" customHeight="1">
      <c r="A479" s="34"/>
      <c r="B479" s="34"/>
      <c r="C479" s="47"/>
      <c r="D479" s="4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</row>
    <row r="480" spans="1:32" ht="12" customHeight="1">
      <c r="A480" s="34"/>
      <c r="B480" s="34"/>
      <c r="C480" s="47"/>
      <c r="D480" s="4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</row>
    <row r="481" spans="1:32" ht="12" customHeight="1">
      <c r="A481" s="34"/>
      <c r="B481" s="34"/>
      <c r="C481" s="47"/>
      <c r="D481" s="4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</row>
    <row r="482" spans="1:32" ht="12" customHeight="1">
      <c r="A482" s="34"/>
      <c r="B482" s="34"/>
      <c r="C482" s="47"/>
      <c r="D482" s="4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</row>
    <row r="483" spans="1:32" ht="12" customHeight="1">
      <c r="A483" s="34"/>
      <c r="B483" s="34"/>
      <c r="C483" s="47"/>
      <c r="D483" s="4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</row>
    <row r="484" spans="1:32" ht="12" customHeight="1">
      <c r="A484" s="34"/>
      <c r="B484" s="34"/>
      <c r="C484" s="47"/>
      <c r="D484" s="4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</row>
    <row r="485" spans="1:32" ht="12" customHeight="1">
      <c r="A485" s="34"/>
      <c r="B485" s="34"/>
      <c r="C485" s="47"/>
      <c r="D485" s="4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</row>
    <row r="486" spans="1:32" ht="12" customHeight="1">
      <c r="A486" s="34"/>
      <c r="B486" s="34"/>
      <c r="C486" s="47"/>
      <c r="D486" s="4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</row>
    <row r="487" spans="1:32" ht="12" customHeight="1">
      <c r="A487" s="34"/>
      <c r="B487" s="34"/>
      <c r="C487" s="47"/>
      <c r="D487" s="4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</row>
    <row r="488" spans="1:32" ht="12" customHeight="1">
      <c r="A488" s="34"/>
      <c r="B488" s="34"/>
      <c r="C488" s="47"/>
      <c r="D488" s="4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</row>
    <row r="489" spans="1:32" ht="12" customHeight="1">
      <c r="A489" s="34"/>
      <c r="B489" s="34"/>
      <c r="C489" s="47"/>
      <c r="D489" s="4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</row>
    <row r="490" spans="1:32" ht="12" customHeight="1">
      <c r="A490" s="34"/>
      <c r="B490" s="34"/>
      <c r="C490" s="47"/>
      <c r="D490" s="4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</row>
    <row r="491" spans="1:32" ht="12" customHeight="1">
      <c r="A491" s="34"/>
      <c r="B491" s="34"/>
      <c r="C491" s="47"/>
      <c r="D491" s="4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</row>
    <row r="492" spans="1:32" ht="12" customHeight="1">
      <c r="A492" s="34"/>
      <c r="B492" s="34"/>
      <c r="C492" s="47"/>
      <c r="D492" s="4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</row>
    <row r="493" spans="1:32" ht="12" customHeight="1">
      <c r="A493" s="34"/>
      <c r="B493" s="34"/>
      <c r="C493" s="47"/>
      <c r="D493" s="4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</row>
    <row r="494" spans="1:32" ht="12" customHeight="1">
      <c r="A494" s="34"/>
      <c r="B494" s="34"/>
      <c r="C494" s="47"/>
      <c r="D494" s="4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</row>
    <row r="495" spans="1:32" ht="12" customHeight="1">
      <c r="A495" s="34"/>
      <c r="B495" s="34"/>
      <c r="C495" s="47"/>
      <c r="D495" s="4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</row>
    <row r="496" spans="1:32" ht="12" customHeight="1">
      <c r="A496" s="34"/>
      <c r="B496" s="34"/>
      <c r="C496" s="47"/>
      <c r="D496" s="4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</row>
    <row r="497" spans="1:32" ht="12" customHeight="1">
      <c r="A497" s="34"/>
      <c r="B497" s="34"/>
      <c r="C497" s="47"/>
      <c r="D497" s="4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</row>
    <row r="498" spans="1:32" ht="12" customHeight="1">
      <c r="A498" s="34"/>
      <c r="B498" s="34"/>
      <c r="C498" s="47"/>
      <c r="D498" s="4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</row>
    <row r="499" spans="1:32" ht="12" customHeight="1">
      <c r="A499" s="34"/>
      <c r="B499" s="34"/>
      <c r="C499" s="47"/>
      <c r="D499" s="4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</row>
    <row r="500" spans="1:32" ht="12" customHeight="1">
      <c r="A500" s="34"/>
      <c r="B500" s="34"/>
      <c r="C500" s="47"/>
      <c r="D500" s="4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</row>
    <row r="501" spans="1:32" ht="12" customHeight="1">
      <c r="A501" s="34"/>
      <c r="B501" s="34"/>
      <c r="C501" s="47"/>
      <c r="D501" s="4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</row>
    <row r="502" spans="1:32" ht="12" customHeight="1">
      <c r="A502" s="34"/>
      <c r="B502" s="34"/>
      <c r="C502" s="47"/>
      <c r="D502" s="4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</row>
    <row r="503" spans="1:32" ht="12" customHeight="1">
      <c r="A503" s="34"/>
      <c r="B503" s="34"/>
      <c r="C503" s="47"/>
      <c r="D503" s="4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</row>
    <row r="504" spans="1:32" ht="12" customHeight="1">
      <c r="A504" s="34"/>
      <c r="B504" s="34"/>
      <c r="C504" s="47"/>
      <c r="D504" s="4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</row>
    <row r="505" spans="1:32" ht="12" customHeight="1">
      <c r="A505" s="34"/>
      <c r="B505" s="34"/>
      <c r="C505" s="47"/>
      <c r="D505" s="4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</row>
    <row r="506" spans="1:32" ht="12" customHeight="1">
      <c r="A506" s="34"/>
      <c r="B506" s="34"/>
      <c r="C506" s="47"/>
      <c r="D506" s="4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</row>
    <row r="507" spans="1:32" ht="12" customHeight="1">
      <c r="A507" s="34"/>
      <c r="B507" s="34"/>
      <c r="C507" s="47"/>
      <c r="D507" s="4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</row>
    <row r="508" spans="1:32" ht="12" customHeight="1">
      <c r="A508" s="34"/>
      <c r="B508" s="34"/>
      <c r="C508" s="47"/>
      <c r="D508" s="4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</row>
    <row r="509" spans="1:32" ht="12" customHeight="1">
      <c r="A509" s="34"/>
      <c r="B509" s="34"/>
      <c r="C509" s="47"/>
      <c r="D509" s="4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</row>
    <row r="510" spans="1:32" ht="12" customHeight="1">
      <c r="A510" s="34"/>
      <c r="B510" s="34"/>
      <c r="C510" s="47"/>
      <c r="D510" s="4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</row>
    <row r="511" spans="1:32" ht="12" customHeight="1">
      <c r="A511" s="34"/>
      <c r="B511" s="34"/>
      <c r="C511" s="47"/>
      <c r="D511" s="4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</row>
    <row r="512" spans="1:32" ht="12" customHeight="1">
      <c r="A512" s="34"/>
      <c r="B512" s="34"/>
      <c r="C512" s="47"/>
      <c r="D512" s="4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</row>
    <row r="513" spans="1:32" ht="12" customHeight="1">
      <c r="A513" s="34"/>
      <c r="B513" s="34"/>
      <c r="C513" s="47"/>
      <c r="D513" s="4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</row>
    <row r="514" spans="1:32" ht="12" customHeight="1">
      <c r="A514" s="34"/>
      <c r="B514" s="34"/>
      <c r="C514" s="47"/>
      <c r="D514" s="4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</row>
    <row r="515" spans="1:32" ht="12" customHeight="1">
      <c r="A515" s="34"/>
      <c r="B515" s="34"/>
      <c r="C515" s="47"/>
      <c r="D515" s="4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</row>
    <row r="516" spans="1:32" ht="12" customHeight="1">
      <c r="A516" s="34"/>
      <c r="B516" s="34"/>
      <c r="C516" s="47"/>
      <c r="D516" s="4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</row>
    <row r="517" spans="1:32" ht="12" customHeight="1">
      <c r="A517" s="34"/>
      <c r="B517" s="34"/>
      <c r="C517" s="47"/>
      <c r="D517" s="4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</row>
    <row r="518" spans="1:32" ht="12" customHeight="1">
      <c r="A518" s="34"/>
      <c r="B518" s="34"/>
      <c r="C518" s="47"/>
      <c r="D518" s="4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</row>
    <row r="519" spans="1:32" ht="12" customHeight="1">
      <c r="A519" s="34"/>
      <c r="B519" s="34"/>
      <c r="C519" s="47"/>
      <c r="D519" s="4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</row>
    <row r="520" spans="1:32" ht="12" customHeight="1">
      <c r="A520" s="34"/>
      <c r="B520" s="34"/>
      <c r="C520" s="47"/>
      <c r="D520" s="4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</row>
    <row r="521" spans="1:32" ht="12" customHeight="1">
      <c r="A521" s="34"/>
      <c r="B521" s="34"/>
      <c r="C521" s="47"/>
      <c r="D521" s="4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</row>
    <row r="522" spans="1:32" ht="12" customHeight="1">
      <c r="A522" s="34"/>
      <c r="B522" s="34"/>
      <c r="C522" s="47"/>
      <c r="D522" s="4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</row>
    <row r="523" spans="1:32" ht="12" customHeight="1">
      <c r="A523" s="34"/>
      <c r="B523" s="34"/>
      <c r="C523" s="47"/>
      <c r="D523" s="4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</row>
    <row r="524" spans="1:32" ht="12" customHeight="1">
      <c r="A524" s="34"/>
      <c r="B524" s="34"/>
      <c r="C524" s="47"/>
      <c r="D524" s="4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</row>
    <row r="525" spans="1:32" ht="12" customHeight="1">
      <c r="A525" s="34"/>
      <c r="B525" s="34"/>
      <c r="C525" s="47"/>
      <c r="D525" s="4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</row>
    <row r="526" spans="1:32" ht="12" customHeight="1">
      <c r="A526" s="34"/>
      <c r="B526" s="34"/>
      <c r="C526" s="47"/>
      <c r="D526" s="4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</row>
    <row r="527" spans="1:32" ht="12" customHeight="1">
      <c r="A527" s="34"/>
      <c r="B527" s="34"/>
      <c r="C527" s="47"/>
      <c r="D527" s="4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</row>
    <row r="528" spans="1:32" ht="12" customHeight="1">
      <c r="A528" s="34"/>
      <c r="B528" s="34"/>
      <c r="C528" s="47"/>
      <c r="D528" s="4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</row>
    <row r="529" spans="1:32" ht="12" customHeight="1">
      <c r="A529" s="34"/>
      <c r="B529" s="34"/>
      <c r="C529" s="47"/>
      <c r="D529" s="4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</row>
    <row r="530" spans="1:32" ht="12" customHeight="1">
      <c r="A530" s="34"/>
      <c r="B530" s="34"/>
      <c r="C530" s="47"/>
      <c r="D530" s="4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</row>
    <row r="531" spans="1:32" ht="12" customHeight="1">
      <c r="A531" s="34"/>
      <c r="B531" s="34"/>
      <c r="C531" s="47"/>
      <c r="D531" s="4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</row>
    <row r="532" spans="1:32" ht="12" customHeight="1">
      <c r="A532" s="34"/>
      <c r="B532" s="34"/>
      <c r="C532" s="47"/>
      <c r="D532" s="4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</row>
    <row r="533" spans="1:32" ht="12" customHeight="1">
      <c r="A533" s="34"/>
      <c r="B533" s="34"/>
      <c r="C533" s="47"/>
      <c r="D533" s="4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</row>
    <row r="534" spans="1:32" ht="12" customHeight="1">
      <c r="A534" s="34"/>
      <c r="B534" s="34"/>
      <c r="C534" s="47"/>
      <c r="D534" s="4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</row>
    <row r="535" spans="1:32" ht="12" customHeight="1">
      <c r="A535" s="34"/>
      <c r="B535" s="34"/>
      <c r="C535" s="47"/>
      <c r="D535" s="4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</row>
    <row r="536" spans="1:32" ht="12" customHeight="1">
      <c r="A536" s="34"/>
      <c r="B536" s="34"/>
      <c r="C536" s="47"/>
      <c r="D536" s="4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</row>
    <row r="537" spans="1:32" ht="12" customHeight="1">
      <c r="A537" s="34"/>
      <c r="B537" s="34"/>
      <c r="C537" s="47"/>
      <c r="D537" s="4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</row>
    <row r="538" spans="1:32" ht="12" customHeight="1">
      <c r="A538" s="34"/>
      <c r="B538" s="34"/>
      <c r="C538" s="47"/>
      <c r="D538" s="4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</row>
    <row r="539" spans="1:32" ht="12" customHeight="1">
      <c r="A539" s="34"/>
      <c r="B539" s="34"/>
      <c r="C539" s="47"/>
      <c r="D539" s="4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</row>
    <row r="540" spans="1:32" ht="12" customHeight="1">
      <c r="A540" s="34"/>
      <c r="B540" s="34"/>
      <c r="C540" s="47"/>
      <c r="D540" s="4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</row>
    <row r="541" spans="1:32" ht="12" customHeight="1">
      <c r="A541" s="34"/>
      <c r="B541" s="34"/>
      <c r="C541" s="47"/>
      <c r="D541" s="4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</row>
    <row r="542" spans="1:32" ht="12" customHeight="1">
      <c r="A542" s="34"/>
      <c r="B542" s="34"/>
      <c r="C542" s="47"/>
      <c r="D542" s="4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</row>
    <row r="543" spans="1:32" ht="12" customHeight="1">
      <c r="A543" s="34"/>
      <c r="B543" s="34"/>
      <c r="C543" s="47"/>
      <c r="D543" s="4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</row>
    <row r="544" spans="1:32" ht="12" customHeight="1">
      <c r="A544" s="34"/>
      <c r="B544" s="34"/>
      <c r="C544" s="47"/>
      <c r="D544" s="4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</row>
    <row r="545" spans="1:32" ht="12" customHeight="1">
      <c r="A545" s="34"/>
      <c r="B545" s="34"/>
      <c r="C545" s="47"/>
      <c r="D545" s="4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</row>
    <row r="546" spans="1:32" ht="12" customHeight="1">
      <c r="A546" s="34"/>
      <c r="B546" s="34"/>
      <c r="C546" s="47"/>
      <c r="D546" s="4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</row>
    <row r="547" spans="1:32" ht="12" customHeight="1">
      <c r="A547" s="34"/>
      <c r="B547" s="34"/>
      <c r="C547" s="47"/>
      <c r="D547" s="4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</row>
    <row r="548" spans="1:32" ht="12" customHeight="1">
      <c r="A548" s="34"/>
      <c r="B548" s="34"/>
      <c r="C548" s="47"/>
      <c r="D548" s="4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</row>
    <row r="549" spans="1:32" ht="12" customHeight="1">
      <c r="A549" s="34"/>
      <c r="B549" s="34"/>
      <c r="C549" s="47"/>
      <c r="D549" s="4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</row>
    <row r="550" spans="1:32" ht="12" customHeight="1">
      <c r="A550" s="34"/>
      <c r="B550" s="34"/>
      <c r="C550" s="47"/>
      <c r="D550" s="4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</row>
    <row r="551" spans="1:32" ht="12" customHeight="1">
      <c r="A551" s="34"/>
      <c r="B551" s="34"/>
      <c r="C551" s="47"/>
      <c r="D551" s="4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</row>
    <row r="552" spans="1:32" ht="12" customHeight="1">
      <c r="A552" s="34"/>
      <c r="B552" s="34"/>
      <c r="C552" s="47"/>
      <c r="D552" s="4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</row>
    <row r="553" spans="1:32" ht="12" customHeight="1">
      <c r="A553" s="34"/>
      <c r="B553" s="34"/>
      <c r="C553" s="47"/>
      <c r="D553" s="4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</row>
    <row r="554" spans="1:32" ht="12" customHeight="1">
      <c r="A554" s="34"/>
      <c r="B554" s="34"/>
      <c r="C554" s="47"/>
      <c r="D554" s="4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</row>
    <row r="555" spans="1:32" ht="12" customHeight="1">
      <c r="A555" s="34"/>
      <c r="B555" s="34"/>
      <c r="C555" s="47"/>
      <c r="D555" s="4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</row>
    <row r="556" spans="1:32" ht="12" customHeight="1">
      <c r="A556" s="34"/>
      <c r="B556" s="34"/>
      <c r="C556" s="47"/>
      <c r="D556" s="4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</row>
    <row r="557" spans="1:32" ht="12" customHeight="1">
      <c r="A557" s="34"/>
      <c r="B557" s="34"/>
      <c r="C557" s="47"/>
      <c r="D557" s="4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</row>
    <row r="558" spans="1:32" ht="12" customHeight="1">
      <c r="A558" s="34"/>
      <c r="B558" s="34"/>
      <c r="C558" s="47"/>
      <c r="D558" s="4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</row>
    <row r="559" spans="1:32" ht="12" customHeight="1">
      <c r="A559" s="34"/>
      <c r="B559" s="34"/>
      <c r="C559" s="47"/>
      <c r="D559" s="4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</row>
    <row r="560" spans="1:32" ht="12" customHeight="1">
      <c r="A560" s="34"/>
      <c r="B560" s="34"/>
      <c r="C560" s="47"/>
      <c r="D560" s="4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</row>
    <row r="561" spans="1:32" ht="12" customHeight="1">
      <c r="A561" s="34"/>
      <c r="B561" s="34"/>
      <c r="C561" s="47"/>
      <c r="D561" s="4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</row>
    <row r="562" spans="1:32" ht="12" customHeight="1">
      <c r="A562" s="34"/>
      <c r="B562" s="34"/>
      <c r="C562" s="47"/>
      <c r="D562" s="4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</row>
    <row r="563" spans="1:32" ht="12" customHeight="1">
      <c r="A563" s="34"/>
      <c r="B563" s="34"/>
      <c r="C563" s="47"/>
      <c r="D563" s="4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</row>
    <row r="564" spans="1:32" ht="12" customHeight="1">
      <c r="A564" s="34"/>
      <c r="B564" s="34"/>
      <c r="C564" s="47"/>
      <c r="D564" s="4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</row>
    <row r="565" spans="1:32" ht="12" customHeight="1">
      <c r="A565" s="34"/>
      <c r="B565" s="34"/>
      <c r="C565" s="47"/>
      <c r="D565" s="4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</row>
    <row r="566" spans="1:32" ht="12" customHeight="1">
      <c r="A566" s="34"/>
      <c r="B566" s="34"/>
      <c r="C566" s="47"/>
      <c r="D566" s="4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</row>
    <row r="567" spans="1:32" ht="12" customHeight="1">
      <c r="A567" s="34"/>
      <c r="B567" s="34"/>
      <c r="C567" s="47"/>
      <c r="D567" s="4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</row>
    <row r="568" spans="1:32" ht="12" customHeight="1">
      <c r="A568" s="34"/>
      <c r="B568" s="34"/>
      <c r="C568" s="47"/>
      <c r="D568" s="4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</row>
    <row r="569" spans="1:32" ht="12" customHeight="1">
      <c r="A569" s="34"/>
      <c r="B569" s="34"/>
      <c r="C569" s="47"/>
      <c r="D569" s="4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</row>
    <row r="570" spans="1:32" ht="12" customHeight="1">
      <c r="A570" s="34"/>
      <c r="B570" s="34"/>
      <c r="C570" s="47"/>
      <c r="D570" s="4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</row>
    <row r="571" spans="1:32" ht="12" customHeight="1">
      <c r="A571" s="34"/>
      <c r="B571" s="34"/>
      <c r="C571" s="47"/>
      <c r="D571" s="4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</row>
    <row r="572" spans="1:32" ht="12" customHeight="1">
      <c r="A572" s="34"/>
      <c r="B572" s="34"/>
      <c r="C572" s="47"/>
      <c r="D572" s="4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</row>
    <row r="573" spans="3:32" ht="12" customHeight="1">
      <c r="C573" s="47"/>
      <c r="D573" s="4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</row>
    <row r="574" spans="3:32" ht="12" customHeight="1">
      <c r="C574" s="47"/>
      <c r="D574" s="4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</row>
    <row r="575" spans="3:32" ht="12" customHeight="1">
      <c r="C575" s="47"/>
      <c r="D575" s="4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</row>
    <row r="576" spans="3:32" ht="12" customHeight="1">
      <c r="C576" s="47"/>
      <c r="D576" s="4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</row>
    <row r="577" spans="3:32" ht="12" customHeight="1">
      <c r="C577" s="47"/>
      <c r="D577" s="4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</row>
    <row r="578" spans="3:32" ht="12" customHeight="1">
      <c r="C578" s="47"/>
      <c r="D578" s="4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</row>
    <row r="579" spans="3:32" ht="12" customHeight="1">
      <c r="C579" s="47"/>
      <c r="D579" s="4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</row>
    <row r="580" spans="3:32" ht="12" customHeight="1">
      <c r="C580" s="47"/>
      <c r="D580" s="4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</row>
    <row r="581" spans="3:32" ht="12" customHeight="1">
      <c r="C581" s="47"/>
      <c r="D581" s="4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</row>
    <row r="582" spans="3:32" ht="12" customHeight="1">
      <c r="C582" s="47"/>
      <c r="D582" s="4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</row>
  </sheetData>
  <sheetProtection/>
  <mergeCells count="10">
    <mergeCell ref="A3:H3"/>
    <mergeCell ref="B4:E4"/>
    <mergeCell ref="B6:B7"/>
    <mergeCell ref="A6:A7"/>
    <mergeCell ref="F6:F7"/>
    <mergeCell ref="E6:E7"/>
    <mergeCell ref="H6:H7"/>
    <mergeCell ref="G6:G7"/>
    <mergeCell ref="D6:D7"/>
    <mergeCell ref="C6:C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2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2023-04-27T10:58:36Z</cp:lastPrinted>
  <dcterms:created xsi:type="dcterms:W3CDTF">1996-10-14T23:33:28Z</dcterms:created>
  <dcterms:modified xsi:type="dcterms:W3CDTF">2023-10-27T07:01:51Z</dcterms:modified>
  <cp:category/>
  <cp:version/>
  <cp:contentType/>
  <cp:contentStatus/>
</cp:coreProperties>
</file>