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11730" tabRatio="435"/>
  </bookViews>
  <sheets>
    <sheet name="contributiiobligatorii" sheetId="1" r:id="rId1"/>
    <sheet name="PC-AN1" sheetId="2" r:id="rId2"/>
    <sheet name="PC-AN2" sheetId="3" r:id="rId3"/>
    <sheet name="PC-AN3" sheetId="4" r:id="rId4"/>
    <sheet name="centralizator" sheetId="5" r:id="rId5"/>
  </sheets>
  <definedNames>
    <definedName name="Accid_angajator">#REF!</definedName>
    <definedName name="CAS_angajat">#REF!</definedName>
    <definedName name="CAS_angajator">#REF!</definedName>
    <definedName name="CASS_angajat">#REF!</definedName>
    <definedName name="CASS_angajator">#REF!</definedName>
    <definedName name="Conc_angajator">#REF!</definedName>
    <definedName name="Crestere_salariala">#REF!</definedName>
    <definedName name="Garantare_angajator">#REF!</definedName>
    <definedName name="Handicap_angajator">#REF!</definedName>
    <definedName name="Imp_salarii">#REF!</definedName>
    <definedName name="Procent_Ajutor_de_stat">#REF!</definedName>
    <definedName name="Sal_minim_net">#REF!</definedName>
    <definedName name="Somaj_angajat">#REF!</definedName>
    <definedName name="Somaj_angajator">#REF!</definedName>
  </definedNames>
  <calcPr calcId="124519"/>
</workbook>
</file>

<file path=xl/calcChain.xml><?xml version="1.0" encoding="utf-8"?>
<calcChain xmlns="http://schemas.openxmlformats.org/spreadsheetml/2006/main">
  <c r="I9" i="4"/>
  <c r="I8"/>
  <c r="F9"/>
  <c r="J9" s="1"/>
  <c r="F8"/>
  <c r="J8" s="1"/>
  <c r="E21"/>
  <c r="D21"/>
  <c r="E21" i="3"/>
  <c r="D21"/>
  <c r="I8" i="2"/>
  <c r="D20"/>
  <c r="I9" i="3"/>
  <c r="I8"/>
  <c r="F9"/>
  <c r="J9" s="1"/>
  <c r="F8"/>
  <c r="J8" s="1"/>
  <c r="G8" i="2"/>
  <c r="F9"/>
  <c r="J9" s="1"/>
  <c r="F8"/>
  <c r="J8" s="1"/>
  <c r="P8"/>
  <c r="Q8" s="1"/>
  <c r="E10"/>
  <c r="D10"/>
  <c r="B7" i="5" s="1"/>
  <c r="T7" s="1"/>
  <c r="T16" s="1"/>
  <c r="E13" i="2"/>
  <c r="G13" s="1"/>
  <c r="I13" s="1"/>
  <c r="E20"/>
  <c r="E21"/>
  <c r="I9"/>
  <c r="G9"/>
  <c r="F5" i="5"/>
  <c r="I5"/>
  <c r="L5" s="1"/>
  <c r="O5" s="1"/>
  <c r="U5"/>
  <c r="X5"/>
  <c r="AA5" s="1"/>
  <c r="AD5" s="1"/>
  <c r="U14" s="1"/>
  <c r="X14" s="1"/>
  <c r="AA14" s="1"/>
  <c r="AD14" s="1"/>
  <c r="A7"/>
  <c r="S7"/>
  <c r="S16" s="1"/>
  <c r="S10"/>
  <c r="S19" s="1"/>
  <c r="D15"/>
  <c r="E15" s="1"/>
  <c r="F15" s="1"/>
  <c r="G15" s="1"/>
  <c r="H15" s="1"/>
  <c r="I4" i="2"/>
  <c r="K4" s="1"/>
  <c r="R4"/>
  <c r="T4" s="1"/>
  <c r="V4" s="1"/>
  <c r="X4" s="1"/>
  <c r="Z4" s="1"/>
  <c r="AB4" s="1"/>
  <c r="Y4"/>
  <c r="B8"/>
  <c r="K8" s="1"/>
  <c r="N8"/>
  <c r="B9"/>
  <c r="N9"/>
  <c r="P9"/>
  <c r="Q9" s="1"/>
  <c r="F1" i="3"/>
  <c r="F1" i="4" s="1"/>
  <c r="Y4" i="3"/>
  <c r="B8"/>
  <c r="N8"/>
  <c r="P8"/>
  <c r="Q8" s="1"/>
  <c r="B9"/>
  <c r="O9"/>
  <c r="N9"/>
  <c r="P9"/>
  <c r="Q9" s="1"/>
  <c r="E10"/>
  <c r="D20"/>
  <c r="E20"/>
  <c r="Y4" i="4"/>
  <c r="B8"/>
  <c r="N8"/>
  <c r="P8"/>
  <c r="Q8" s="1"/>
  <c r="B9"/>
  <c r="O9"/>
  <c r="N9"/>
  <c r="P9"/>
  <c r="Q9" s="1"/>
  <c r="E10"/>
  <c r="D20"/>
  <c r="E20"/>
  <c r="D10" i="3"/>
  <c r="B8" i="5" s="1"/>
  <c r="T8" s="1"/>
  <c r="T17" s="1"/>
  <c r="D10" i="4"/>
  <c r="B9" i="5" s="1"/>
  <c r="T9" s="1"/>
  <c r="T18" s="1"/>
  <c r="O8" i="4"/>
  <c r="A8" i="5"/>
  <c r="A9" s="1"/>
  <c r="S9" s="1"/>
  <c r="S18" s="1"/>
  <c r="O9" i="2"/>
  <c r="S8" i="5"/>
  <c r="S17" s="1"/>
  <c r="T9" i="2"/>
  <c r="D21"/>
  <c r="O8"/>
  <c r="R8" s="1"/>
  <c r="S9" l="1"/>
  <c r="X8" i="4"/>
  <c r="V8"/>
  <c r="AA8"/>
  <c r="L8" i="2"/>
  <c r="AC8" i="4"/>
  <c r="AB9"/>
  <c r="Z9"/>
  <c r="Q10"/>
  <c r="T9"/>
  <c r="V9"/>
  <c r="V10" s="1"/>
  <c r="U18" i="5" s="1"/>
  <c r="P10" i="4"/>
  <c r="I10"/>
  <c r="AB8"/>
  <c r="Y8"/>
  <c r="T8"/>
  <c r="Z8"/>
  <c r="O10"/>
  <c r="AA9"/>
  <c r="X9"/>
  <c r="X10" s="1"/>
  <c r="X18" i="5" s="1"/>
  <c r="AC9" i="4"/>
  <c r="X9" i="2"/>
  <c r="P10" i="3"/>
  <c r="AA9"/>
  <c r="V9"/>
  <c r="Y9"/>
  <c r="AB9"/>
  <c r="AC9"/>
  <c r="Q10"/>
  <c r="T9"/>
  <c r="W9"/>
  <c r="X9"/>
  <c r="Z9"/>
  <c r="U9"/>
  <c r="O8"/>
  <c r="U8" s="1"/>
  <c r="F10" i="4"/>
  <c r="J10"/>
  <c r="W8" i="3"/>
  <c r="U8" i="4"/>
  <c r="W8"/>
  <c r="W9"/>
  <c r="Y9"/>
  <c r="U9"/>
  <c r="I10" i="2"/>
  <c r="F7" i="5" s="1"/>
  <c r="AB8" i="2"/>
  <c r="V9"/>
  <c r="X8"/>
  <c r="X10" s="1"/>
  <c r="AD7" i="5" s="1"/>
  <c r="H9" i="2"/>
  <c r="K9"/>
  <c r="L9"/>
  <c r="V8"/>
  <c r="AB9"/>
  <c r="Z9"/>
  <c r="H8"/>
  <c r="H10" s="1"/>
  <c r="F15" s="1"/>
  <c r="K10"/>
  <c r="G10"/>
  <c r="E15" s="1"/>
  <c r="Q10"/>
  <c r="AC8"/>
  <c r="W8"/>
  <c r="Y9"/>
  <c r="U9"/>
  <c r="W9"/>
  <c r="P10"/>
  <c r="G4" i="3"/>
  <c r="R9" i="2"/>
  <c r="S8"/>
  <c r="T8"/>
  <c r="T10" s="1"/>
  <c r="X7" i="5" s="1"/>
  <c r="O10" i="2"/>
  <c r="Z8"/>
  <c r="AC9"/>
  <c r="AA9"/>
  <c r="U8"/>
  <c r="Y8"/>
  <c r="AA8"/>
  <c r="F10"/>
  <c r="J10"/>
  <c r="H17" s="1"/>
  <c r="AC10" i="4" l="1"/>
  <c r="AE18" i="5" s="1"/>
  <c r="AA10" i="4"/>
  <c r="AB18" i="5" s="1"/>
  <c r="W10" i="3"/>
  <c r="AE8" i="5" s="1"/>
  <c r="AB10" i="2"/>
  <c r="X16" i="5" s="1"/>
  <c r="X19" s="1"/>
  <c r="AB10" i="4"/>
  <c r="AD18" i="5" s="1"/>
  <c r="AD19" s="1"/>
  <c r="L9"/>
  <c r="G16" i="4"/>
  <c r="Y10"/>
  <c r="Y18" i="5" s="1"/>
  <c r="Z18" s="1"/>
  <c r="Z10" i="4"/>
  <c r="AA18" i="5" s="1"/>
  <c r="T10" i="4"/>
  <c r="AD9" i="5" s="1"/>
  <c r="G15" i="4"/>
  <c r="G17"/>
  <c r="AE19" i="5"/>
  <c r="U10" i="3"/>
  <c r="AB8" i="5" s="1"/>
  <c r="E13" i="3"/>
  <c r="G13" s="1"/>
  <c r="I13" s="1"/>
  <c r="H8"/>
  <c r="G8"/>
  <c r="H9"/>
  <c r="G9"/>
  <c r="AA8"/>
  <c r="AA10" s="1"/>
  <c r="Y17" i="5" s="1"/>
  <c r="Y8" i="3"/>
  <c r="Y10" s="1"/>
  <c r="V17" i="5" s="1"/>
  <c r="O10" i="3"/>
  <c r="AB8"/>
  <c r="AB10" s="1"/>
  <c r="AA17" i="5" s="1"/>
  <c r="X8" i="3"/>
  <c r="X10" s="1"/>
  <c r="U17" i="5" s="1"/>
  <c r="Z8" i="3"/>
  <c r="Z10" s="1"/>
  <c r="X17" i="5" s="1"/>
  <c r="V8" i="3"/>
  <c r="V10" s="1"/>
  <c r="AD8" i="5" s="1"/>
  <c r="AF8" s="1"/>
  <c r="AC8" i="3"/>
  <c r="AC10" s="1"/>
  <c r="AB17" i="5" s="1"/>
  <c r="T8" i="3"/>
  <c r="T10" s="1"/>
  <c r="AA8" i="5" s="1"/>
  <c r="AC8" s="1"/>
  <c r="Z10" i="2"/>
  <c r="U16" i="5" s="1"/>
  <c r="F10" i="3"/>
  <c r="J10"/>
  <c r="H15" s="1"/>
  <c r="M9" i="5"/>
  <c r="H17" i="4"/>
  <c r="H15"/>
  <c r="H16"/>
  <c r="I10" i="3"/>
  <c r="G15" s="1"/>
  <c r="W10" i="4"/>
  <c r="V18" i="5" s="1"/>
  <c r="W18" s="1"/>
  <c r="U10" i="4"/>
  <c r="AE9" i="5" s="1"/>
  <c r="V10" i="2"/>
  <c r="AA7" i="5" s="1"/>
  <c r="U10" i="2"/>
  <c r="Y7" i="5" s="1"/>
  <c r="Z7" s="1"/>
  <c r="AA10" i="2"/>
  <c r="V16" i="5" s="1"/>
  <c r="W16" s="1"/>
  <c r="G15" i="2"/>
  <c r="G16"/>
  <c r="G17"/>
  <c r="F16"/>
  <c r="F17"/>
  <c r="E16"/>
  <c r="E17"/>
  <c r="AC10"/>
  <c r="Y16" i="5" s="1"/>
  <c r="R4" i="3"/>
  <c r="S9" s="1"/>
  <c r="I4"/>
  <c r="S10" i="2"/>
  <c r="V7" i="5" s="1"/>
  <c r="V10" s="1"/>
  <c r="D7"/>
  <c r="D10" s="1"/>
  <c r="Y10" i="2"/>
  <c r="AE7" i="5" s="1"/>
  <c r="R10" i="2"/>
  <c r="U7" i="5" s="1"/>
  <c r="U10" s="1"/>
  <c r="C7"/>
  <c r="L10" i="2"/>
  <c r="J17" s="1"/>
  <c r="W10"/>
  <c r="AB7" i="5" s="1"/>
  <c r="AC7" s="1"/>
  <c r="I15" i="2"/>
  <c r="B10" i="5"/>
  <c r="T10"/>
  <c r="T19"/>
  <c r="I17" i="2"/>
  <c r="G7" i="5"/>
  <c r="H7" s="1"/>
  <c r="H15" i="2"/>
  <c r="H16"/>
  <c r="I16"/>
  <c r="I7" i="5"/>
  <c r="N9" l="1"/>
  <c r="AE10"/>
  <c r="AB19"/>
  <c r="AC18"/>
  <c r="C10"/>
  <c r="E7"/>
  <c r="E10" s="1"/>
  <c r="AF18"/>
  <c r="AF19" s="1"/>
  <c r="G4" i="4"/>
  <c r="G9" s="1"/>
  <c r="K9" i="3"/>
  <c r="K8"/>
  <c r="K10" s="1"/>
  <c r="T4"/>
  <c r="V4" s="1"/>
  <c r="X4" s="1"/>
  <c r="Z4" s="1"/>
  <c r="AB4" s="1"/>
  <c r="G8" i="4"/>
  <c r="Y19" i="5"/>
  <c r="Z17"/>
  <c r="AF9"/>
  <c r="V19"/>
  <c r="L8" i="3"/>
  <c r="L9"/>
  <c r="G10"/>
  <c r="W17" i="5"/>
  <c r="W19" s="1"/>
  <c r="S8" i="3"/>
  <c r="AD10" i="5"/>
  <c r="AA19"/>
  <c r="AC17"/>
  <c r="AC19" s="1"/>
  <c r="H10" i="3"/>
  <c r="F15" s="1"/>
  <c r="U19" i="5"/>
  <c r="R8" i="3"/>
  <c r="R9"/>
  <c r="I8" i="5"/>
  <c r="G16" i="3"/>
  <c r="G17"/>
  <c r="H16"/>
  <c r="J8" i="5"/>
  <c r="H17" i="3"/>
  <c r="J16" i="2"/>
  <c r="D16" s="1"/>
  <c r="H9" i="4"/>
  <c r="Z16" i="5"/>
  <c r="R4" i="4"/>
  <c r="S8" s="1"/>
  <c r="W7" i="5"/>
  <c r="W10" s="1"/>
  <c r="AF7"/>
  <c r="K4" i="3"/>
  <c r="J15" i="2"/>
  <c r="J7" i="5"/>
  <c r="K7" s="1"/>
  <c r="D15" i="2"/>
  <c r="D17"/>
  <c r="E16" i="3"/>
  <c r="S10"/>
  <c r="Y8" i="5" s="1"/>
  <c r="Y10" s="1"/>
  <c r="D18" l="1"/>
  <c r="D17"/>
  <c r="E13" i="4"/>
  <c r="G13" s="1"/>
  <c r="I13" s="1"/>
  <c r="D16" i="5"/>
  <c r="I4" i="4"/>
  <c r="H8"/>
  <c r="Z19" i="5"/>
  <c r="I15" i="3"/>
  <c r="E15"/>
  <c r="AF10" i="5"/>
  <c r="G10" i="4"/>
  <c r="E15" s="1"/>
  <c r="L9"/>
  <c r="K9"/>
  <c r="K8"/>
  <c r="L8"/>
  <c r="F8" i="5"/>
  <c r="F10" s="1"/>
  <c r="G8"/>
  <c r="G10" s="1"/>
  <c r="H10" i="4"/>
  <c r="F16" s="1"/>
  <c r="I17" i="3"/>
  <c r="E17"/>
  <c r="R10"/>
  <c r="X8" i="5" s="1"/>
  <c r="X10" s="1"/>
  <c r="L8"/>
  <c r="L10" s="1"/>
  <c r="R8" i="4"/>
  <c r="F17" i="3"/>
  <c r="S9" i="4"/>
  <c r="S10" s="1"/>
  <c r="AB9" i="5" s="1"/>
  <c r="AB10" s="1"/>
  <c r="K4" i="4"/>
  <c r="I16" i="3"/>
  <c r="F16"/>
  <c r="K8" i="5"/>
  <c r="T4" i="4"/>
  <c r="V4" s="1"/>
  <c r="X4" s="1"/>
  <c r="Z4" s="1"/>
  <c r="AB4" s="1"/>
  <c r="L10" i="3"/>
  <c r="R9" i="4"/>
  <c r="E17"/>
  <c r="K10" l="1"/>
  <c r="I16" s="1"/>
  <c r="Z8" i="5"/>
  <c r="Z10" s="1"/>
  <c r="J17" i="3"/>
  <c r="D17" s="1"/>
  <c r="J15"/>
  <c r="D15" s="1"/>
  <c r="H8" i="5"/>
  <c r="H10" s="1"/>
  <c r="L10" i="4"/>
  <c r="J15" s="1"/>
  <c r="I9" i="5"/>
  <c r="I10" s="1"/>
  <c r="E16" i="4"/>
  <c r="J9" i="5"/>
  <c r="J10" s="1"/>
  <c r="F15" i="4"/>
  <c r="F17"/>
  <c r="R10"/>
  <c r="AA9" i="5" s="1"/>
  <c r="AA10" s="1"/>
  <c r="M8"/>
  <c r="N8" s="1"/>
  <c r="N10" s="1"/>
  <c r="J16" i="3"/>
  <c r="D16" s="1"/>
  <c r="J17" i="4"/>
  <c r="O9" i="5"/>
  <c r="I17" i="4"/>
  <c r="G18" i="5" l="1"/>
  <c r="G17"/>
  <c r="E18"/>
  <c r="E17"/>
  <c r="K9"/>
  <c r="K10" s="1"/>
  <c r="I15" i="4"/>
  <c r="J16"/>
  <c r="M10" i="5"/>
  <c r="P9"/>
  <c r="P10" s="1"/>
  <c r="F16"/>
  <c r="G16"/>
  <c r="E16"/>
  <c r="AC9"/>
  <c r="AC10" s="1"/>
  <c r="D15" i="4"/>
  <c r="D17"/>
  <c r="D16"/>
  <c r="O10" i="5"/>
  <c r="F18" l="1"/>
  <c r="F17"/>
  <c r="Q9"/>
  <c r="Q10" s="1"/>
  <c r="I18"/>
  <c r="H18" l="1"/>
  <c r="H17"/>
  <c r="I17" s="1"/>
  <c r="H16"/>
  <c r="I16" s="1"/>
</calcChain>
</file>

<file path=xl/sharedStrings.xml><?xml version="1.0" encoding="utf-8"?>
<sst xmlns="http://schemas.openxmlformats.org/spreadsheetml/2006/main" count="247" uniqueCount="66">
  <si>
    <t>Procente contributii sociale</t>
  </si>
  <si>
    <t>Angajat</t>
  </si>
  <si>
    <t>Angajator</t>
  </si>
  <si>
    <t>CASS</t>
  </si>
  <si>
    <t>CAS</t>
  </si>
  <si>
    <t>Impozit salarii</t>
  </si>
  <si>
    <t xml:space="preserve">Planul de creare a locurilor de munca in anul </t>
  </si>
  <si>
    <t>(Tabel nr. 1-Valoarea cheltuielilor eligibile)</t>
  </si>
  <si>
    <t>(Tabel nr. 4-Cheltuieli salariale aferente locurilor de muncă)</t>
  </si>
  <si>
    <t>Perioada de calcul a costului salarial eligibil</t>
  </si>
  <si>
    <t xml:space="preserve">Cost salarial lunar eligibil </t>
  </si>
  <si>
    <t>Cost salarial eligibil pe 2 ani consecutivi</t>
  </si>
  <si>
    <t xml:space="preserve">Perioada de calcul a costului salarial </t>
  </si>
  <si>
    <t>Cost salarial lunar/ post</t>
  </si>
  <si>
    <t>Cost salarial  pe 5 ani consecutivi de la crearea ultimului loc de muncă</t>
  </si>
  <si>
    <t>Anul I</t>
  </si>
  <si>
    <t>Anul II</t>
  </si>
  <si>
    <t>Anul III</t>
  </si>
  <si>
    <t>Anul IV</t>
  </si>
  <si>
    <t>Anul V</t>
  </si>
  <si>
    <t>Anul VI</t>
  </si>
  <si>
    <t xml:space="preserve">Data initiala </t>
  </si>
  <si>
    <t>Data finala</t>
  </si>
  <si>
    <t>Categorie functie</t>
  </si>
  <si>
    <t xml:space="preserve">Numar posturi total </t>
  </si>
  <si>
    <t xml:space="preserve">Salariul brut lunar/
categorie functie 
-lei- </t>
  </si>
  <si>
    <t>Contributii lunare angajator
-lei-</t>
  </si>
  <si>
    <t>Salariu brut anual
-lei-</t>
  </si>
  <si>
    <t>Contributii anuale angajator                             
-lei-</t>
  </si>
  <si>
    <t xml:space="preserve">Salariu brut lunar </t>
  </si>
  <si>
    <t>Total locuri munca nou-create</t>
  </si>
  <si>
    <t xml:space="preserve"> (Tabel nr. 2-Valoarea ajutorului de stat)</t>
  </si>
  <si>
    <t>Intensitatea ajutorului de stat pe regiuni</t>
  </si>
  <si>
    <t>Total 
ajutor de stat 
pe 2 ani consecutivi 
-lei-</t>
  </si>
  <si>
    <t>Salariu brut              
-lei-</t>
  </si>
  <si>
    <t>Contributii angajator 
-lei-</t>
  </si>
  <si>
    <t>Salariu brut                   
-lei-</t>
  </si>
  <si>
    <t>Contributii angajator                    
-lei-</t>
  </si>
  <si>
    <t>Salariu brut                     
-lei-</t>
  </si>
  <si>
    <t xml:space="preserve"> (Tabel nr. 3-Perioada de mentinere a locurilor de munca)</t>
  </si>
  <si>
    <t>Data finala mentinere</t>
  </si>
  <si>
    <t>Nr. posturi total</t>
  </si>
  <si>
    <t xml:space="preserve"> (Tabel nr. 2 -Valoarea ajutorului de stat)</t>
  </si>
  <si>
    <t xml:space="preserve"> (Tabel nr. 3 -Perioada de mentinere a locurilor de munca)</t>
  </si>
  <si>
    <t>(Tabel nr. 1-Costuri salariale eligibile)</t>
  </si>
  <si>
    <t>Salariu brut    
-lei-</t>
  </si>
  <si>
    <t>Contributii angajator 
        -lei-</t>
  </si>
  <si>
    <t>Salariu brut       
-lei-</t>
  </si>
  <si>
    <t>Contributii angajator  
-lei-</t>
  </si>
  <si>
    <t>Salariu brut       -lei-</t>
  </si>
  <si>
    <t>Contributii angajator    
- lei-</t>
  </si>
  <si>
    <t xml:space="preserve">Centralizator - Planul de creare a locurilor de munca pentru perioada </t>
  </si>
  <si>
    <t>…………</t>
  </si>
  <si>
    <t>Centralizator cheltuieli salariale pentru perioada.</t>
  </si>
  <si>
    <t>Anul crearii locurilor 
de munca</t>
  </si>
  <si>
    <t>Cheltuieli eligibile</t>
  </si>
  <si>
    <t>Cheltuieli salariale</t>
  </si>
  <si>
    <t>Contributii anuale angajator 
-lei-</t>
  </si>
  <si>
    <t>Total</t>
  </si>
  <si>
    <t>(Tabel nr.2 – Valoarea ajutorului de stat)</t>
  </si>
  <si>
    <t>Intensitatea ajutorului 
de stat 
pe regiuni</t>
  </si>
  <si>
    <t>Ajutor de stat</t>
  </si>
  <si>
    <t xml:space="preserve">Total 
ajutor 
de stat </t>
  </si>
  <si>
    <t>Contributie Asiguratorie pentru munca (CAM)</t>
  </si>
  <si>
    <t xml:space="preserve">Numar posturi </t>
  </si>
  <si>
    <t>Numar posturi</t>
  </si>
</sst>
</file>

<file path=xl/styles.xml><?xml version="1.0" encoding="utf-8"?>
<styleSheet xmlns="http://schemas.openxmlformats.org/spreadsheetml/2006/main">
  <numFmts count="3">
    <numFmt numFmtId="164" formatCode="* #,##0.00\ ;* \(#,##0.00\);* \-#\ ;@\ "/>
    <numFmt numFmtId="165" formatCode="* #,##0&quot;      &quot;;\-* #,##0&quot;      &quot;;* \-#&quot;      &quot;;@\ "/>
    <numFmt numFmtId="166" formatCode="mmm\-yy;@"/>
  </numFmts>
  <fonts count="16"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8"/>
      <color indexed="8"/>
      <name val="Calibri"/>
      <family val="2"/>
      <charset val="238"/>
    </font>
    <font>
      <sz val="8"/>
      <name val="Calibri"/>
      <family val="2"/>
      <charset val="238"/>
    </font>
    <font>
      <b/>
      <sz val="12"/>
      <color indexed="8"/>
      <name val="Calibri"/>
      <family val="2"/>
      <charset val="238"/>
    </font>
    <font>
      <b/>
      <sz val="10"/>
      <color indexed="8"/>
      <name val="Calibri"/>
      <family val="2"/>
      <charset val="238"/>
    </font>
    <font>
      <b/>
      <sz val="8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9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2"/>
      <color indexed="9"/>
      <name val="Calibri"/>
      <family val="2"/>
      <charset val="238"/>
    </font>
    <font>
      <sz val="11"/>
      <color indexed="8"/>
      <name val="Calibri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4"/>
        <bgColor indexed="22"/>
      </patternFill>
    </fill>
    <fill>
      <patternFill patternType="solid">
        <fgColor indexed="31"/>
        <bgColor indexed="22"/>
      </patternFill>
    </fill>
    <fill>
      <patternFill patternType="solid">
        <fgColor theme="4" tint="0.39997558519241921"/>
        <b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</borders>
  <cellStyleXfs count="8">
    <xf numFmtId="0" fontId="0" fillId="0" borderId="0"/>
    <xf numFmtId="0" fontId="1" fillId="0" borderId="0" applyFill="0" applyBorder="0" applyProtection="0"/>
    <xf numFmtId="164" fontId="15" fillId="0" borderId="0" applyFill="0" applyBorder="0" applyAlignment="0" applyProtection="0"/>
    <xf numFmtId="164" fontId="15" fillId="0" borderId="0" applyFill="0" applyBorder="0" applyAlignment="0" applyProtection="0"/>
    <xf numFmtId="0" fontId="1" fillId="0" borderId="0" applyFill="0" applyBorder="0" applyProtection="0"/>
    <xf numFmtId="0" fontId="1" fillId="0" borderId="0" applyFill="0" applyBorder="0" applyProtection="0"/>
    <xf numFmtId="0" fontId="15" fillId="0" borderId="0"/>
    <xf numFmtId="9" fontId="15" fillId="0" borderId="0" applyFill="0" applyBorder="0" applyAlignment="0" applyProtection="0"/>
  </cellStyleXfs>
  <cellXfs count="133">
    <xf numFmtId="0" fontId="0" fillId="0" borderId="0" xfId="0"/>
    <xf numFmtId="0" fontId="1" fillId="0" borderId="0" xfId="4" applyFill="1" applyBorder="1" applyProtection="1"/>
    <xf numFmtId="0" fontId="2" fillId="0" borderId="0" xfId="1" applyFont="1" applyFill="1" applyBorder="1" applyAlignment="1" applyProtection="1">
      <alignment vertical="top"/>
    </xf>
    <xf numFmtId="0" fontId="3" fillId="0" borderId="0" xfId="4" applyFont="1" applyFill="1" applyBorder="1" applyProtection="1"/>
    <xf numFmtId="0" fontId="4" fillId="0" borderId="0" xfId="4" applyFont="1" applyFill="1" applyBorder="1" applyProtection="1"/>
    <xf numFmtId="0" fontId="5" fillId="0" borderId="0" xfId="4" applyFont="1" applyFill="1" applyBorder="1" applyProtection="1"/>
    <xf numFmtId="165" fontId="5" fillId="0" borderId="1" xfId="3" applyNumberFormat="1" applyFont="1" applyFill="1" applyBorder="1" applyAlignment="1" applyProtection="1">
      <alignment horizontal="center"/>
    </xf>
    <xf numFmtId="0" fontId="5" fillId="0" borderId="1" xfId="4" applyFont="1" applyFill="1" applyBorder="1" applyAlignment="1" applyProtection="1">
      <alignment horizontal="center"/>
    </xf>
    <xf numFmtId="0" fontId="5" fillId="2" borderId="1" xfId="4" applyFont="1" applyFill="1" applyBorder="1" applyProtection="1"/>
    <xf numFmtId="10" fontId="5" fillId="0" borderId="1" xfId="7" applyNumberFormat="1" applyFont="1" applyFill="1" applyBorder="1" applyAlignment="1" applyProtection="1"/>
    <xf numFmtId="10" fontId="5" fillId="3" borderId="1" xfId="7" applyNumberFormat="1" applyFont="1" applyFill="1" applyBorder="1" applyAlignment="1" applyProtection="1"/>
    <xf numFmtId="0" fontId="6" fillId="0" borderId="0" xfId="4" applyFont="1" applyFill="1" applyBorder="1" applyProtection="1"/>
    <xf numFmtId="0" fontId="7" fillId="4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0" xfId="0" applyFill="1"/>
    <xf numFmtId="0" fontId="9" fillId="4" borderId="2" xfId="6" applyFont="1" applyFill="1" applyBorder="1" applyAlignment="1">
      <alignment horizontal="center" vertical="center" wrapText="1"/>
    </xf>
    <xf numFmtId="0" fontId="9" fillId="0" borderId="2" xfId="6" applyFont="1" applyFill="1" applyBorder="1" applyAlignment="1">
      <alignment horizontal="center" vertical="center" wrapText="1"/>
    </xf>
    <xf numFmtId="166" fontId="9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Border="1"/>
    <xf numFmtId="0" fontId="10" fillId="0" borderId="0" xfId="0" applyFont="1" applyBorder="1"/>
    <xf numFmtId="0" fontId="10" fillId="0" borderId="1" xfId="0" applyFont="1" applyBorder="1"/>
    <xf numFmtId="0" fontId="11" fillId="0" borderId="2" xfId="6" applyFont="1" applyFill="1" applyBorder="1" applyAlignment="1">
      <alignment horizontal="center" wrapText="1"/>
    </xf>
    <xf numFmtId="0" fontId="0" fillId="0" borderId="0" xfId="0" applyBorder="1"/>
    <xf numFmtId="166" fontId="5" fillId="4" borderId="2" xfId="0" applyNumberFormat="1" applyFont="1" applyFill="1" applyBorder="1" applyAlignment="1">
      <alignment horizontal="center"/>
    </xf>
    <xf numFmtId="166" fontId="5" fillId="0" borderId="2" xfId="0" applyNumberFormat="1" applyFont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3" fontId="5" fillId="4" borderId="2" xfId="0" applyNumberFormat="1" applyFont="1" applyFill="1" applyBorder="1" applyAlignment="1">
      <alignment horizontal="center"/>
    </xf>
    <xf numFmtId="3" fontId="5" fillId="3" borderId="2" xfId="0" applyNumberFormat="1" applyFont="1" applyFill="1" applyBorder="1" applyAlignment="1">
      <alignment horizontal="center"/>
    </xf>
    <xf numFmtId="3" fontId="5" fillId="0" borderId="2" xfId="0" applyNumberFormat="1" applyFont="1" applyFill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5" fillId="0" borderId="2" xfId="0" applyNumberFormat="1" applyFont="1" applyFill="1" applyBorder="1" applyAlignment="1">
      <alignment horizontal="right"/>
    </xf>
    <xf numFmtId="0" fontId="12" fillId="0" borderId="2" xfId="0" applyFont="1" applyBorder="1" applyAlignment="1">
      <alignment horizontal="right"/>
    </xf>
    <xf numFmtId="3" fontId="9" fillId="0" borderId="2" xfId="0" applyNumberFormat="1" applyFont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166" fontId="9" fillId="0" borderId="3" xfId="0" applyNumberFormat="1" applyFont="1" applyBorder="1" applyAlignment="1">
      <alignment horizontal="center"/>
    </xf>
    <xf numFmtId="0" fontId="9" fillId="0" borderId="3" xfId="0" applyFont="1" applyBorder="1"/>
    <xf numFmtId="3" fontId="9" fillId="0" borderId="0" xfId="0" applyNumberFormat="1" applyFont="1" applyBorder="1" applyAlignment="1">
      <alignment horizontal="center"/>
    </xf>
    <xf numFmtId="3" fontId="9" fillId="0" borderId="0" xfId="0" applyNumberFormat="1" applyFont="1" applyFill="1" applyBorder="1" applyAlignment="1">
      <alignment horizontal="center"/>
    </xf>
    <xf numFmtId="3" fontId="9" fillId="0" borderId="0" xfId="0" applyNumberFormat="1" applyFont="1" applyFill="1" applyBorder="1"/>
    <xf numFmtId="0" fontId="10" fillId="0" borderId="0" xfId="0" applyFont="1"/>
    <xf numFmtId="166" fontId="9" fillId="5" borderId="2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Border="1" applyAlignment="1">
      <alignment horizontal="center" vertical="center" wrapText="1"/>
    </xf>
    <xf numFmtId="3" fontId="9" fillId="0" borderId="2" xfId="2" applyNumberFormat="1" applyFon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3" fontId="9" fillId="0" borderId="0" xfId="0" applyNumberFormat="1" applyFont="1" applyBorder="1" applyAlignment="1">
      <alignment horizontal="center" vertical="center" wrapText="1"/>
    </xf>
    <xf numFmtId="0" fontId="12" fillId="0" borderId="0" xfId="0" applyFont="1"/>
    <xf numFmtId="3" fontId="0" fillId="0" borderId="0" xfId="0" applyNumberFormat="1"/>
    <xf numFmtId="0" fontId="8" fillId="0" borderId="0" xfId="0" applyFont="1"/>
    <xf numFmtId="166" fontId="5" fillId="0" borderId="2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/>
    </xf>
    <xf numFmtId="3" fontId="5" fillId="0" borderId="2" xfId="0" applyNumberFormat="1" applyFont="1" applyBorder="1" applyAlignment="1">
      <alignment horizontal="right"/>
    </xf>
    <xf numFmtId="0" fontId="12" fillId="0" borderId="2" xfId="0" applyFont="1" applyBorder="1"/>
    <xf numFmtId="166" fontId="5" fillId="0" borderId="0" xfId="0" applyNumberFormat="1" applyFont="1" applyBorder="1" applyAlignment="1">
      <alignment horizontal="center"/>
    </xf>
    <xf numFmtId="0" fontId="13" fillId="0" borderId="0" xfId="0" applyFont="1"/>
    <xf numFmtId="0" fontId="14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66" fontId="9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6" fontId="9" fillId="0" borderId="2" xfId="0" applyNumberFormat="1" applyFont="1" applyFill="1" applyBorder="1" applyAlignment="1">
      <alignment horizontal="center" vertical="center"/>
    </xf>
    <xf numFmtId="3" fontId="9" fillId="0" borderId="2" xfId="0" applyNumberFormat="1" applyFont="1" applyFill="1" applyBorder="1" applyAlignment="1">
      <alignment horizontal="center"/>
    </xf>
    <xf numFmtId="0" fontId="5" fillId="0" borderId="0" xfId="0" applyFont="1"/>
    <xf numFmtId="3" fontId="9" fillId="0" borderId="2" xfId="0" applyNumberFormat="1" applyFont="1" applyBorder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0" xfId="0" applyFont="1"/>
    <xf numFmtId="9" fontId="9" fillId="0" borderId="2" xfId="0" applyNumberFormat="1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right" vertical="center" wrapText="1"/>
    </xf>
    <xf numFmtId="3" fontId="5" fillId="0" borderId="2" xfId="0" applyNumberFormat="1" applyFont="1" applyFill="1" applyBorder="1" applyAlignment="1">
      <alignment horizontal="right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3" fontId="9" fillId="0" borderId="2" xfId="0" applyNumberFormat="1" applyFont="1" applyFill="1" applyBorder="1" applyAlignment="1">
      <alignment horizontal="right"/>
    </xf>
    <xf numFmtId="0" fontId="8" fillId="0" borderId="0" xfId="0" applyFont="1" applyBorder="1" applyAlignment="1">
      <alignment horizontal="left" vertical="center"/>
    </xf>
    <xf numFmtId="3" fontId="9" fillId="0" borderId="4" xfId="0" applyNumberFormat="1" applyFont="1" applyBorder="1" applyAlignment="1">
      <alignment horizontal="center" vertical="center"/>
    </xf>
    <xf numFmtId="0" fontId="9" fillId="6" borderId="4" xfId="6" applyFont="1" applyFill="1" applyBorder="1" applyAlignment="1">
      <alignment horizontal="center" vertical="center" wrapText="1"/>
    </xf>
    <xf numFmtId="3" fontId="5" fillId="6" borderId="4" xfId="0" applyNumberFormat="1" applyFont="1" applyFill="1" applyBorder="1" applyAlignment="1">
      <alignment horizontal="center"/>
    </xf>
    <xf numFmtId="0" fontId="11" fillId="7" borderId="4" xfId="6" applyFont="1" applyFill="1" applyBorder="1" applyAlignment="1">
      <alignment horizontal="center" wrapText="1"/>
    </xf>
    <xf numFmtId="0" fontId="8" fillId="0" borderId="0" xfId="0" applyFont="1" applyBorder="1" applyAlignment="1">
      <alignment horizontal="left" vertical="center"/>
    </xf>
    <xf numFmtId="166" fontId="9" fillId="5" borderId="2" xfId="0" applyNumberFormat="1" applyFont="1" applyFill="1" applyBorder="1" applyAlignment="1">
      <alignment horizontal="center" vertical="center"/>
    </xf>
    <xf numFmtId="0" fontId="9" fillId="4" borderId="4" xfId="6" applyFont="1" applyFill="1" applyBorder="1" applyAlignment="1">
      <alignment horizontal="center" vertical="center" wrapText="1"/>
    </xf>
    <xf numFmtId="0" fontId="9" fillId="6" borderId="2" xfId="6" applyFont="1" applyFill="1" applyBorder="1" applyAlignment="1">
      <alignment horizontal="center" vertical="center" wrapText="1"/>
    </xf>
    <xf numFmtId="3" fontId="5" fillId="6" borderId="2" xfId="0" applyNumberFormat="1" applyFont="1" applyFill="1" applyBorder="1" applyAlignment="1">
      <alignment horizontal="center"/>
    </xf>
    <xf numFmtId="0" fontId="11" fillId="7" borderId="2" xfId="6" applyFont="1" applyFill="1" applyBorder="1" applyAlignment="1">
      <alignment horizontal="center" wrapText="1"/>
    </xf>
    <xf numFmtId="0" fontId="5" fillId="2" borderId="1" xfId="4" applyFont="1" applyFill="1" applyBorder="1" applyAlignment="1" applyProtection="1">
      <alignment horizontal="left"/>
    </xf>
    <xf numFmtId="0" fontId="9" fillId="5" borderId="4" xfId="0" applyFont="1" applyFill="1" applyBorder="1" applyAlignment="1">
      <alignment horizontal="center" vertical="center" wrapText="1"/>
    </xf>
    <xf numFmtId="0" fontId="9" fillId="5" borderId="6" xfId="0" applyFont="1" applyFill="1" applyBorder="1" applyAlignment="1">
      <alignment horizontal="center" vertical="center" wrapText="1"/>
    </xf>
    <xf numFmtId="3" fontId="9" fillId="5" borderId="15" xfId="0" applyNumberFormat="1" applyFont="1" applyFill="1" applyBorder="1" applyAlignment="1">
      <alignment horizontal="center" vertical="center" wrapText="1"/>
    </xf>
    <xf numFmtId="3" fontId="9" fillId="5" borderId="16" xfId="0" applyNumberFormat="1" applyFont="1" applyFill="1" applyBorder="1" applyAlignment="1">
      <alignment horizontal="center" vertical="center" wrapText="1"/>
    </xf>
    <xf numFmtId="166" fontId="9" fillId="5" borderId="4" xfId="0" applyNumberFormat="1" applyFont="1" applyFill="1" applyBorder="1" applyAlignment="1">
      <alignment horizontal="center" vertical="center"/>
    </xf>
    <xf numFmtId="166" fontId="9" fillId="5" borderId="6" xfId="0" applyNumberFormat="1" applyFont="1" applyFill="1" applyBorder="1" applyAlignment="1">
      <alignment horizontal="center" vertical="center"/>
    </xf>
    <xf numFmtId="0" fontId="9" fillId="5" borderId="7" xfId="0" applyFont="1" applyFill="1" applyBorder="1" applyAlignment="1">
      <alignment horizontal="center" vertical="center" wrapText="1"/>
    </xf>
    <xf numFmtId="0" fontId="9" fillId="5" borderId="9" xfId="0" applyFont="1" applyFill="1" applyBorder="1" applyAlignment="1">
      <alignment horizontal="center" vertical="center" wrapText="1"/>
    </xf>
    <xf numFmtId="0" fontId="9" fillId="5" borderId="12" xfId="0" applyFont="1" applyFill="1" applyBorder="1" applyAlignment="1">
      <alignment horizontal="center" vertical="center" wrapText="1"/>
    </xf>
    <xf numFmtId="0" fontId="9" fillId="5" borderId="14" xfId="0" applyFont="1" applyFill="1" applyBorder="1" applyAlignment="1">
      <alignment horizontal="center" vertical="center" wrapText="1"/>
    </xf>
    <xf numFmtId="9" fontId="9" fillId="0" borderId="4" xfId="0" applyNumberFormat="1" applyFont="1" applyBorder="1" applyAlignment="1">
      <alignment horizontal="center" vertical="center" wrapText="1"/>
    </xf>
    <xf numFmtId="9" fontId="9" fillId="0" borderId="6" xfId="0" applyNumberFormat="1" applyFont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/>
    </xf>
    <xf numFmtId="166" fontId="9" fillId="5" borderId="2" xfId="0" applyNumberFormat="1" applyFont="1" applyFill="1" applyBorder="1" applyAlignment="1">
      <alignment horizontal="center" vertical="center"/>
    </xf>
    <xf numFmtId="166" fontId="8" fillId="5" borderId="2" xfId="0" applyNumberFormat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8" fillId="5" borderId="7" xfId="6" applyFont="1" applyFill="1" applyBorder="1" applyAlignment="1">
      <alignment horizontal="center" vertical="center" wrapText="1"/>
    </xf>
    <xf numFmtId="0" fontId="8" fillId="5" borderId="8" xfId="6" applyFont="1" applyFill="1" applyBorder="1" applyAlignment="1">
      <alignment horizontal="center" vertical="center" wrapText="1"/>
    </xf>
    <xf numFmtId="0" fontId="8" fillId="5" borderId="9" xfId="6" applyFont="1" applyFill="1" applyBorder="1" applyAlignment="1">
      <alignment horizontal="center" vertical="center" wrapText="1"/>
    </xf>
    <xf numFmtId="0" fontId="8" fillId="5" borderId="10" xfId="6" applyFont="1" applyFill="1" applyBorder="1" applyAlignment="1">
      <alignment horizontal="center" vertical="center" wrapText="1"/>
    </xf>
    <xf numFmtId="0" fontId="8" fillId="5" borderId="0" xfId="6" applyFont="1" applyFill="1" applyBorder="1" applyAlignment="1">
      <alignment horizontal="center" vertical="center" wrapText="1"/>
    </xf>
    <xf numFmtId="0" fontId="8" fillId="5" borderId="11" xfId="6" applyFont="1" applyFill="1" applyBorder="1" applyAlignment="1">
      <alignment horizontal="center" vertical="center" wrapText="1"/>
    </xf>
    <xf numFmtId="0" fontId="8" fillId="5" borderId="12" xfId="6" applyFont="1" applyFill="1" applyBorder="1" applyAlignment="1">
      <alignment horizontal="center" vertical="center" wrapText="1"/>
    </xf>
    <xf numFmtId="0" fontId="8" fillId="5" borderId="13" xfId="6" applyFont="1" applyFill="1" applyBorder="1" applyAlignment="1">
      <alignment horizontal="center" vertical="center" wrapText="1"/>
    </xf>
    <xf numFmtId="0" fontId="8" fillId="5" borderId="14" xfId="6" applyFont="1" applyFill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8" fillId="5" borderId="2" xfId="6" applyFont="1" applyFill="1" applyBorder="1" applyAlignment="1">
      <alignment horizontal="center" vertical="center" wrapText="1"/>
    </xf>
    <xf numFmtId="166" fontId="9" fillId="4" borderId="2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166" fontId="9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right" vertical="center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3" fontId="9" fillId="2" borderId="4" xfId="0" applyNumberFormat="1" applyFont="1" applyFill="1" applyBorder="1" applyAlignment="1">
      <alignment horizontal="center" vertical="center" wrapText="1"/>
    </xf>
    <xf numFmtId="3" fontId="9" fillId="2" borderId="5" xfId="0" applyNumberFormat="1" applyFont="1" applyFill="1" applyBorder="1" applyAlignment="1">
      <alignment horizontal="center" vertical="center" wrapText="1"/>
    </xf>
    <xf numFmtId="3" fontId="9" fillId="2" borderId="6" xfId="0" applyNumberFormat="1" applyFont="1" applyFill="1" applyBorder="1" applyAlignment="1">
      <alignment horizontal="center" vertical="center" wrapText="1"/>
    </xf>
    <xf numFmtId="14" fontId="9" fillId="2" borderId="15" xfId="0" applyNumberFormat="1" applyFont="1" applyFill="1" applyBorder="1" applyAlignment="1">
      <alignment horizontal="center" vertical="center" wrapText="1"/>
    </xf>
    <xf numFmtId="14" fontId="9" fillId="2" borderId="16" xfId="0" applyNumberFormat="1" applyFont="1" applyFill="1" applyBorder="1" applyAlignment="1">
      <alignment horizontal="center" vertical="center" wrapText="1"/>
    </xf>
    <xf numFmtId="9" fontId="9" fillId="0" borderId="15" xfId="0" applyNumberFormat="1" applyFont="1" applyFill="1" applyBorder="1" applyAlignment="1">
      <alignment horizontal="center" vertical="center" wrapText="1"/>
    </xf>
    <xf numFmtId="9" fontId="9" fillId="0" borderId="16" xfId="0" applyNumberFormat="1" applyFont="1" applyFill="1" applyBorder="1" applyAlignment="1">
      <alignment horizontal="center" vertical="center" wrapText="1"/>
    </xf>
    <xf numFmtId="3" fontId="5" fillId="0" borderId="15" xfId="0" applyNumberFormat="1" applyFont="1" applyFill="1" applyBorder="1" applyAlignment="1">
      <alignment horizontal="right" vertical="center" wrapText="1"/>
    </xf>
    <xf numFmtId="3" fontId="5" fillId="0" borderId="15" xfId="0" applyNumberFormat="1" applyFont="1" applyFill="1" applyBorder="1" applyAlignment="1">
      <alignment horizontal="right" vertical="center"/>
    </xf>
    <xf numFmtId="3" fontId="5" fillId="0" borderId="16" xfId="0" applyNumberFormat="1" applyFont="1" applyFill="1" applyBorder="1" applyAlignment="1">
      <alignment horizontal="right" vertical="center" wrapText="1"/>
    </xf>
    <xf numFmtId="3" fontId="5" fillId="0" borderId="16" xfId="0" applyNumberFormat="1" applyFont="1" applyFill="1" applyBorder="1" applyAlignment="1">
      <alignment horizontal="right" vertical="center"/>
    </xf>
  </cellXfs>
  <cellStyles count="8">
    <cellStyle name="AFE" xfId="1"/>
    <cellStyle name="Comma" xfId="2" builtinId="3"/>
    <cellStyle name="Comma 2" xfId="3"/>
    <cellStyle name="Normal" xfId="0" builtinId="0"/>
    <cellStyle name="Normal 2" xfId="4"/>
    <cellStyle name="Normal 2 2" xfId="5"/>
    <cellStyle name="Normal 4" xfId="6"/>
    <cellStyle name="Percent 2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CC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"/>
  <sheetViews>
    <sheetView tabSelected="1" workbookViewId="0">
      <selection activeCell="C9" sqref="C9"/>
    </sheetView>
  </sheetViews>
  <sheetFormatPr defaultRowHeight="12.75" customHeight="1"/>
  <cols>
    <col min="1" max="1" width="21.42578125" style="1" customWidth="1"/>
    <col min="2" max="2" width="10.5703125" style="1" customWidth="1"/>
    <col min="3" max="3" width="7.28515625" style="1" customWidth="1"/>
    <col min="4" max="16384" width="9.140625" style="1"/>
  </cols>
  <sheetData>
    <row r="1" spans="1:3" ht="12.75" customHeight="1">
      <c r="A1" s="2"/>
    </row>
    <row r="2" spans="1:3" ht="12.75" customHeight="1">
      <c r="A2" s="2"/>
    </row>
    <row r="3" spans="1:3" ht="12.75" customHeight="1">
      <c r="A3" s="3" t="s">
        <v>0</v>
      </c>
      <c r="B3" s="4"/>
      <c r="C3" s="4"/>
    </row>
    <row r="4" spans="1:3" ht="12.75" customHeight="1">
      <c r="A4" s="4"/>
      <c r="B4" s="4"/>
      <c r="C4" s="4"/>
    </row>
    <row r="5" spans="1:3" ht="12.75" customHeight="1">
      <c r="A5" s="5"/>
      <c r="B5" s="6" t="s">
        <v>1</v>
      </c>
      <c r="C5" s="7" t="s">
        <v>2</v>
      </c>
    </row>
    <row r="6" spans="1:3" ht="12.75" customHeight="1">
      <c r="A6" s="8" t="s">
        <v>3</v>
      </c>
      <c r="B6" s="9">
        <v>0.1</v>
      </c>
      <c r="C6" s="9"/>
    </row>
    <row r="7" spans="1:3" ht="12.75" customHeight="1">
      <c r="A7" s="8" t="s">
        <v>4</v>
      </c>
      <c r="B7" s="9">
        <v>0.25</v>
      </c>
      <c r="C7" s="9"/>
    </row>
    <row r="8" spans="1:3" ht="12.75" customHeight="1">
      <c r="A8" s="84" t="s">
        <v>63</v>
      </c>
      <c r="B8" s="84"/>
      <c r="C8" s="9">
        <v>2.2499999999999999E-2</v>
      </c>
    </row>
    <row r="11" spans="1:3" ht="12.75" customHeight="1">
      <c r="A11" s="8" t="s">
        <v>5</v>
      </c>
      <c r="B11" s="10">
        <v>0.1</v>
      </c>
      <c r="C11" s="11"/>
    </row>
    <row r="12" spans="1:3" ht="12.75" customHeight="1">
      <c r="A12" s="11"/>
      <c r="B12" s="11"/>
      <c r="C12" s="11"/>
    </row>
  </sheetData>
  <sheetProtection selectLockedCells="1" selectUnlockedCells="1"/>
  <mergeCells count="1">
    <mergeCell ref="A8:B8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X65532"/>
  <sheetViews>
    <sheetView topLeftCell="A13" workbookViewId="0">
      <selection activeCell="A17" sqref="A17:XFD17"/>
    </sheetView>
  </sheetViews>
  <sheetFormatPr defaultRowHeight="15" customHeight="1"/>
  <cols>
    <col min="1" max="1" width="10" customWidth="1"/>
    <col min="2" max="2" width="7.5703125" customWidth="1"/>
    <col min="3" max="3" width="9.85546875" customWidth="1"/>
    <col min="4" max="4" width="10.85546875" customWidth="1"/>
    <col min="5" max="5" width="14" customWidth="1"/>
    <col min="6" max="6" width="11.5703125" customWidth="1"/>
    <col min="7" max="7" width="11.42578125" customWidth="1"/>
    <col min="8" max="9" width="11" customWidth="1"/>
    <col min="10" max="10" width="10.28515625" customWidth="1"/>
    <col min="11" max="11" width="8" customWidth="1"/>
    <col min="12" max="12" width="8.28515625" customWidth="1"/>
    <col min="13" max="13" width="2.42578125" customWidth="1"/>
    <col min="14" max="14" width="8.85546875" customWidth="1"/>
    <col min="16" max="16" width="9.85546875" customWidth="1"/>
  </cols>
  <sheetData>
    <row r="1" spans="1:50" ht="15.75" customHeight="1">
      <c r="A1" s="100" t="s">
        <v>6</v>
      </c>
      <c r="B1" s="100"/>
      <c r="C1" s="100"/>
      <c r="D1" s="100"/>
      <c r="E1" s="100"/>
      <c r="F1" s="12">
        <v>2020</v>
      </c>
      <c r="G1" s="13"/>
      <c r="H1" s="13"/>
      <c r="I1" s="13"/>
      <c r="J1" s="13"/>
      <c r="K1" s="13"/>
      <c r="L1" s="13"/>
    </row>
    <row r="2" spans="1:50" ht="15" customHeight="1">
      <c r="A2" s="101" t="s">
        <v>7</v>
      </c>
      <c r="B2" s="101"/>
      <c r="C2" s="101"/>
      <c r="D2" s="101"/>
      <c r="E2" s="101"/>
      <c r="F2" s="101"/>
      <c r="N2" s="101" t="s">
        <v>8</v>
      </c>
      <c r="O2" s="101"/>
      <c r="P2" s="101"/>
      <c r="Q2" s="101"/>
      <c r="R2" s="101"/>
      <c r="S2" s="101"/>
      <c r="T2" s="101"/>
      <c r="U2" s="101"/>
      <c r="V2" s="101"/>
      <c r="W2" s="101"/>
    </row>
    <row r="3" spans="1:50" s="14" customFormat="1" ht="15" customHeight="1">
      <c r="A3" s="112" t="s">
        <v>9</v>
      </c>
      <c r="B3" s="112"/>
      <c r="C3" s="103" t="s">
        <v>10</v>
      </c>
      <c r="D3" s="104"/>
      <c r="E3" s="104"/>
      <c r="F3" s="105"/>
      <c r="G3" s="112" t="s">
        <v>11</v>
      </c>
      <c r="H3" s="112"/>
      <c r="I3" s="112"/>
      <c r="J3" s="112"/>
      <c r="K3" s="112"/>
      <c r="L3" s="112"/>
      <c r="N3" s="112" t="s">
        <v>12</v>
      </c>
      <c r="O3" s="112"/>
      <c r="P3" s="113" t="s">
        <v>13</v>
      </c>
      <c r="Q3" s="113"/>
      <c r="R3" s="112" t="s">
        <v>14</v>
      </c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</row>
    <row r="4" spans="1:50" s="14" customFormat="1" ht="15" customHeight="1">
      <c r="A4" s="112"/>
      <c r="B4" s="112"/>
      <c r="C4" s="106"/>
      <c r="D4" s="107"/>
      <c r="E4" s="107"/>
      <c r="F4" s="108"/>
      <c r="G4" s="114">
        <v>44196</v>
      </c>
      <c r="H4" s="114"/>
      <c r="I4" s="98">
        <f>+G4+365</f>
        <v>44561</v>
      </c>
      <c r="J4" s="98"/>
      <c r="K4" s="98">
        <f>+I4+365</f>
        <v>44926</v>
      </c>
      <c r="L4" s="98"/>
      <c r="N4" s="112"/>
      <c r="O4" s="112"/>
      <c r="P4" s="113"/>
      <c r="Q4" s="113"/>
      <c r="R4" s="98">
        <f>+G4</f>
        <v>44196</v>
      </c>
      <c r="S4" s="98"/>
      <c r="T4" s="98">
        <f>+R4+365</f>
        <v>44561</v>
      </c>
      <c r="U4" s="98"/>
      <c r="V4" s="98">
        <f>+T4+365</f>
        <v>44926</v>
      </c>
      <c r="W4" s="98"/>
      <c r="X4" s="98">
        <f>+V4+365</f>
        <v>45291</v>
      </c>
      <c r="Y4" s="98">
        <f>+W4+365</f>
        <v>365</v>
      </c>
      <c r="Z4" s="98">
        <f>+X4+365</f>
        <v>45656</v>
      </c>
      <c r="AA4" s="98"/>
      <c r="AB4" s="98">
        <f>+Z4+365</f>
        <v>46021</v>
      </c>
      <c r="AC4" s="98"/>
    </row>
    <row r="5" spans="1:50" s="14" customFormat="1" ht="21.6" customHeight="1">
      <c r="A5" s="112"/>
      <c r="B5" s="112"/>
      <c r="C5" s="109"/>
      <c r="D5" s="110"/>
      <c r="E5" s="110"/>
      <c r="F5" s="111"/>
      <c r="G5" s="99" t="s">
        <v>15</v>
      </c>
      <c r="H5" s="99"/>
      <c r="I5" s="99" t="s">
        <v>16</v>
      </c>
      <c r="J5" s="99"/>
      <c r="K5" s="99" t="s">
        <v>17</v>
      </c>
      <c r="L5" s="99"/>
      <c r="N5" s="112"/>
      <c r="O5" s="112"/>
      <c r="P5" s="113"/>
      <c r="Q5" s="113"/>
      <c r="R5" s="99" t="s">
        <v>15</v>
      </c>
      <c r="S5" s="99"/>
      <c r="T5" s="99" t="s">
        <v>16</v>
      </c>
      <c r="U5" s="99"/>
      <c r="V5" s="99" t="s">
        <v>17</v>
      </c>
      <c r="W5" s="99"/>
      <c r="X5" s="97" t="s">
        <v>18</v>
      </c>
      <c r="Y5" s="97"/>
      <c r="Z5" s="97" t="s">
        <v>19</v>
      </c>
      <c r="AA5" s="97"/>
      <c r="AB5" s="97" t="s">
        <v>20</v>
      </c>
      <c r="AC5" s="97"/>
    </row>
    <row r="6" spans="1:50" s="20" customFormat="1" ht="58.5" customHeight="1">
      <c r="A6" s="15" t="s">
        <v>21</v>
      </c>
      <c r="B6" s="16" t="s">
        <v>22</v>
      </c>
      <c r="C6" s="15" t="s">
        <v>23</v>
      </c>
      <c r="D6" s="75" t="s">
        <v>64</v>
      </c>
      <c r="E6" s="80" t="s">
        <v>25</v>
      </c>
      <c r="F6" s="16" t="s">
        <v>26</v>
      </c>
      <c r="G6" s="17" t="s">
        <v>27</v>
      </c>
      <c r="H6" s="17" t="s">
        <v>28</v>
      </c>
      <c r="I6" s="17" t="s">
        <v>27</v>
      </c>
      <c r="J6" s="17" t="s">
        <v>28</v>
      </c>
      <c r="K6" s="17" t="s">
        <v>27</v>
      </c>
      <c r="L6" s="17" t="s">
        <v>28</v>
      </c>
      <c r="M6" s="18"/>
      <c r="N6" s="16" t="s">
        <v>21</v>
      </c>
      <c r="O6" s="16" t="s">
        <v>24</v>
      </c>
      <c r="P6" s="16" t="s">
        <v>29</v>
      </c>
      <c r="Q6" s="16" t="s">
        <v>26</v>
      </c>
      <c r="R6" s="17" t="s">
        <v>27</v>
      </c>
      <c r="S6" s="17" t="s">
        <v>28</v>
      </c>
      <c r="T6" s="17" t="s">
        <v>27</v>
      </c>
      <c r="U6" s="17" t="s">
        <v>28</v>
      </c>
      <c r="V6" s="17" t="s">
        <v>27</v>
      </c>
      <c r="W6" s="17" t="s">
        <v>28</v>
      </c>
      <c r="X6" s="17" t="s">
        <v>27</v>
      </c>
      <c r="Y6" s="17" t="s">
        <v>28</v>
      </c>
      <c r="Z6" s="17" t="s">
        <v>27</v>
      </c>
      <c r="AA6" s="17" t="s">
        <v>28</v>
      </c>
      <c r="AB6" s="17" t="s">
        <v>27</v>
      </c>
      <c r="AC6" s="17" t="s">
        <v>28</v>
      </c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</row>
    <row r="7" spans="1:50" s="22" customFormat="1" ht="15" customHeight="1">
      <c r="A7" s="21">
        <v>1</v>
      </c>
      <c r="B7" s="21">
        <v>2</v>
      </c>
      <c r="C7" s="21">
        <v>3</v>
      </c>
      <c r="D7" s="77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1">
        <v>10</v>
      </c>
      <c r="K7" s="21">
        <v>11</v>
      </c>
      <c r="L7" s="21">
        <v>12</v>
      </c>
      <c r="N7" s="21">
        <v>1</v>
      </c>
      <c r="O7" s="21">
        <v>2</v>
      </c>
      <c r="P7" s="21">
        <v>3</v>
      </c>
      <c r="Q7" s="21">
        <v>4</v>
      </c>
      <c r="R7" s="21">
        <v>5</v>
      </c>
      <c r="S7" s="21">
        <v>6</v>
      </c>
      <c r="T7" s="21">
        <v>7</v>
      </c>
      <c r="U7" s="21">
        <v>8</v>
      </c>
      <c r="V7" s="21">
        <v>9</v>
      </c>
      <c r="W7" s="21">
        <v>10</v>
      </c>
      <c r="X7" s="21">
        <v>11</v>
      </c>
      <c r="Y7" s="21">
        <v>12</v>
      </c>
      <c r="Z7" s="21">
        <v>13</v>
      </c>
      <c r="AA7" s="21">
        <v>14</v>
      </c>
      <c r="AB7" s="21">
        <v>15</v>
      </c>
      <c r="AC7" s="21">
        <v>16</v>
      </c>
    </row>
    <row r="8" spans="1:50" ht="15" customHeight="1">
      <c r="A8" s="23">
        <v>43891</v>
      </c>
      <c r="B8" s="24">
        <f>A8+365*2-1</f>
        <v>44620</v>
      </c>
      <c r="C8" s="25"/>
      <c r="D8" s="76">
        <v>0</v>
      </c>
      <c r="E8" s="26">
        <v>0</v>
      </c>
      <c r="F8" s="29">
        <f>E8*(contributiiobligatorii!C8)</f>
        <v>0</v>
      </c>
      <c r="G8" s="28">
        <f>(DATEDIF($A8,$G4,"m")+1)*D8*E8</f>
        <v>0</v>
      </c>
      <c r="H8" s="28">
        <f>(DATEDIF($A8,$G$4,"m")+1)*D8*$F8</f>
        <v>0</v>
      </c>
      <c r="I8" s="28">
        <f>12*D8*E8</f>
        <v>0</v>
      </c>
      <c r="J8" s="28">
        <f>12*D8*$F8</f>
        <v>0</v>
      </c>
      <c r="K8" s="28">
        <f>ROUND(($B8-$I$4)/30,0)*D8*E8</f>
        <v>0</v>
      </c>
      <c r="L8" s="28">
        <f>ROUND(($B8-$I$4)/30,0)*D8*$F8</f>
        <v>0</v>
      </c>
      <c r="N8" s="24">
        <f>+A8</f>
        <v>43891</v>
      </c>
      <c r="O8" s="28">
        <f>+D8</f>
        <v>0</v>
      </c>
      <c r="P8" s="28">
        <f>+E8</f>
        <v>0</v>
      </c>
      <c r="Q8" s="29">
        <f>P8*(contributiiobligatorii!C8)</f>
        <v>0</v>
      </c>
      <c r="R8" s="30">
        <f>(DATEDIF($N8,$R4,"m")+1)*O8*P8</f>
        <v>0</v>
      </c>
      <c r="S8" s="30">
        <f>(DATEDIF($N8,$R$4,"m")+1)*O8*$Q8</f>
        <v>0</v>
      </c>
      <c r="T8" s="30">
        <f>12*O8*P8</f>
        <v>0</v>
      </c>
      <c r="U8" s="30">
        <f>12*O8*$Q8</f>
        <v>0</v>
      </c>
      <c r="V8" s="30">
        <f>12*O8*P8</f>
        <v>0</v>
      </c>
      <c r="W8" s="30">
        <f>12*O8*Q8</f>
        <v>0</v>
      </c>
      <c r="X8" s="31">
        <f>12*O8*P8</f>
        <v>0</v>
      </c>
      <c r="Y8" s="31">
        <f>12*O8*Q8</f>
        <v>0</v>
      </c>
      <c r="Z8" s="31">
        <f>12*O8*P8</f>
        <v>0</v>
      </c>
      <c r="AA8" s="31">
        <f>12*O8*Q8</f>
        <v>0</v>
      </c>
      <c r="AB8" s="31">
        <f>12*O8*P8</f>
        <v>0</v>
      </c>
      <c r="AC8" s="31">
        <f>12*O8*Q8</f>
        <v>0</v>
      </c>
    </row>
    <row r="9" spans="1:50" ht="15" customHeight="1">
      <c r="A9" s="23">
        <v>43891</v>
      </c>
      <c r="B9" s="24">
        <f>A9+365*2-1</f>
        <v>44620</v>
      </c>
      <c r="C9" s="25"/>
      <c r="D9" s="76">
        <v>0</v>
      </c>
      <c r="E9" s="26">
        <v>0</v>
      </c>
      <c r="F9" s="29">
        <f>E9*(contributiiobligatorii!C8)</f>
        <v>0</v>
      </c>
      <c r="G9" s="28">
        <f>(DATEDIF($A9,$G$4,"m")+1)*D9*E9</f>
        <v>0</v>
      </c>
      <c r="H9" s="28">
        <f>(DATEDIF($A9,$G$4,"m")+1)*D9*$F9</f>
        <v>0</v>
      </c>
      <c r="I9" s="28">
        <f>12*D9*E9</f>
        <v>0</v>
      </c>
      <c r="J9" s="28">
        <f>12*D9*$F9</f>
        <v>0</v>
      </c>
      <c r="K9" s="28">
        <f>ROUND(($B9-$I$4)/30,0)*D9*E9</f>
        <v>0</v>
      </c>
      <c r="L9" s="28">
        <f>ROUND(($B9-$I$4)/30,0)*D9*$F9</f>
        <v>0</v>
      </c>
      <c r="N9" s="24">
        <f>+A9</f>
        <v>43891</v>
      </c>
      <c r="O9" s="28">
        <f>+D9</f>
        <v>0</v>
      </c>
      <c r="P9" s="28">
        <f>+E9</f>
        <v>0</v>
      </c>
      <c r="Q9" s="29">
        <f>P9*(contributiiobligatorii!C8)</f>
        <v>0</v>
      </c>
      <c r="R9" s="30">
        <f>(DATEDIF($N9,$R4,"m")+1)*O9*P9</f>
        <v>0</v>
      </c>
      <c r="S9" s="30">
        <f>(DATEDIF($N9,$R$4,"m")+1)*O9*$Q9</f>
        <v>0</v>
      </c>
      <c r="T9" s="30">
        <f>12*O9*P9</f>
        <v>0</v>
      </c>
      <c r="U9" s="30">
        <f>12*O9*$Q9</f>
        <v>0</v>
      </c>
      <c r="V9" s="30">
        <f>12*O9*P9</f>
        <v>0</v>
      </c>
      <c r="W9" s="30">
        <f>12*O9*Q9</f>
        <v>0</v>
      </c>
      <c r="X9" s="31">
        <f>12*O9*P9</f>
        <v>0</v>
      </c>
      <c r="Y9" s="31">
        <f>12*O9*Q9</f>
        <v>0</v>
      </c>
      <c r="Z9" s="31">
        <f>12*O9*P9</f>
        <v>0</v>
      </c>
      <c r="AA9" s="31">
        <f>12*O9*Q9</f>
        <v>0</v>
      </c>
      <c r="AB9" s="31">
        <f>12*O9*P9</f>
        <v>0</v>
      </c>
      <c r="AC9" s="31">
        <f>12*O9*Q9</f>
        <v>0</v>
      </c>
    </row>
    <row r="10" spans="1:50" s="34" customFormat="1" ht="35.1" customHeight="1">
      <c r="A10" s="102" t="s">
        <v>30</v>
      </c>
      <c r="B10" s="102"/>
      <c r="C10" s="102"/>
      <c r="D10" s="74">
        <f>SUM(D8:D9)</f>
        <v>0</v>
      </c>
      <c r="E10" s="32">
        <f>SUM(E8:E9)</f>
        <v>0</v>
      </c>
      <c r="F10" s="32">
        <f t="shared" ref="F10:L10" si="0">SUM(F8:F9)</f>
        <v>0</v>
      </c>
      <c r="G10" s="33">
        <f t="shared" si="0"/>
        <v>0</v>
      </c>
      <c r="H10" s="33">
        <f t="shared" si="0"/>
        <v>0</v>
      </c>
      <c r="I10" s="33">
        <f t="shared" si="0"/>
        <v>0</v>
      </c>
      <c r="J10" s="33">
        <f t="shared" si="0"/>
        <v>0</v>
      </c>
      <c r="K10" s="33">
        <f t="shared" si="0"/>
        <v>0</v>
      </c>
      <c r="L10" s="33">
        <f t="shared" si="0"/>
        <v>0</v>
      </c>
      <c r="N10" s="35" t="s">
        <v>30</v>
      </c>
      <c r="O10" s="32">
        <f t="shared" ref="O10:AC10" si="1">SUM(O8:O9)</f>
        <v>0</v>
      </c>
      <c r="P10" s="32">
        <f t="shared" si="1"/>
        <v>0</v>
      </c>
      <c r="Q10" s="32">
        <f t="shared" si="1"/>
        <v>0</v>
      </c>
      <c r="R10" s="33">
        <f t="shared" si="1"/>
        <v>0</v>
      </c>
      <c r="S10" s="33">
        <f t="shared" si="1"/>
        <v>0</v>
      </c>
      <c r="T10" s="33">
        <f t="shared" si="1"/>
        <v>0</v>
      </c>
      <c r="U10" s="33">
        <f t="shared" si="1"/>
        <v>0</v>
      </c>
      <c r="V10" s="33">
        <f t="shared" si="1"/>
        <v>0</v>
      </c>
      <c r="W10" s="33">
        <f t="shared" si="1"/>
        <v>0</v>
      </c>
      <c r="X10" s="33">
        <f t="shared" si="1"/>
        <v>0</v>
      </c>
      <c r="Y10" s="33">
        <f t="shared" si="1"/>
        <v>0</v>
      </c>
      <c r="Z10" s="33">
        <f t="shared" si="1"/>
        <v>0</v>
      </c>
      <c r="AA10" s="33">
        <f t="shared" si="1"/>
        <v>0</v>
      </c>
      <c r="AB10" s="33">
        <f t="shared" si="1"/>
        <v>0</v>
      </c>
      <c r="AC10" s="33">
        <f t="shared" si="1"/>
        <v>0</v>
      </c>
    </row>
    <row r="11" spans="1:50" ht="15" customHeight="1">
      <c r="B11" s="36"/>
      <c r="C11" s="37"/>
      <c r="D11" s="38"/>
      <c r="E11" s="38"/>
      <c r="F11" s="38"/>
      <c r="G11" s="39"/>
      <c r="H11" s="39"/>
      <c r="I11" s="39"/>
      <c r="J11" s="39"/>
      <c r="K11" s="39"/>
      <c r="L11" s="40"/>
    </row>
    <row r="12" spans="1:50" s="41" customFormat="1" ht="15" customHeight="1">
      <c r="B12" s="73" t="s">
        <v>31</v>
      </c>
      <c r="C12" s="73"/>
      <c r="D12" s="73"/>
      <c r="E12" s="73"/>
      <c r="F12" s="73"/>
      <c r="G12" s="73"/>
      <c r="H12" s="73"/>
      <c r="I12" s="73"/>
      <c r="J12" s="73"/>
    </row>
    <row r="13" spans="1:50" ht="20.25" customHeight="1">
      <c r="B13" s="91" t="s">
        <v>32</v>
      </c>
      <c r="C13" s="92"/>
      <c r="D13" s="87" t="s">
        <v>33</v>
      </c>
      <c r="E13" s="89">
        <f>+G4</f>
        <v>44196</v>
      </c>
      <c r="F13" s="90"/>
      <c r="G13" s="89">
        <f>+E13+365</f>
        <v>44561</v>
      </c>
      <c r="H13" s="90"/>
      <c r="I13" s="89">
        <f>+G13+365</f>
        <v>44926</v>
      </c>
      <c r="J13" s="90"/>
    </row>
    <row r="14" spans="1:50" ht="49.5" customHeight="1">
      <c r="B14" s="93"/>
      <c r="C14" s="94"/>
      <c r="D14" s="88"/>
      <c r="E14" s="42" t="s">
        <v>34</v>
      </c>
      <c r="F14" s="42" t="s">
        <v>35</v>
      </c>
      <c r="G14" s="42" t="s">
        <v>36</v>
      </c>
      <c r="H14" s="42" t="s">
        <v>37</v>
      </c>
      <c r="I14" s="42" t="s">
        <v>38</v>
      </c>
      <c r="J14" s="42" t="s">
        <v>37</v>
      </c>
    </row>
    <row r="15" spans="1:50" ht="15" customHeight="1">
      <c r="B15" s="95">
        <v>0.5</v>
      </c>
      <c r="C15" s="96"/>
      <c r="D15" s="43">
        <f>SUM(E15:J15)</f>
        <v>0</v>
      </c>
      <c r="E15" s="44">
        <f>$G$10*B15</f>
        <v>0</v>
      </c>
      <c r="F15" s="44">
        <f>$H$10*B15</f>
        <v>0</v>
      </c>
      <c r="G15" s="44">
        <f>$I$10*B15</f>
        <v>0</v>
      </c>
      <c r="H15" s="44">
        <f>$J$10*B15</f>
        <v>0</v>
      </c>
      <c r="I15" s="44">
        <f>$K$10*B15</f>
        <v>0</v>
      </c>
      <c r="J15" s="44">
        <f>$L$10*B15</f>
        <v>0</v>
      </c>
    </row>
    <row r="16" spans="1:50" ht="15.75" customHeight="1">
      <c r="B16" s="95">
        <v>0.35</v>
      </c>
      <c r="C16" s="96"/>
      <c r="D16" s="43">
        <f>SUM(E16:J16)</f>
        <v>0</v>
      </c>
      <c r="E16" s="44">
        <f>$G$10*B16</f>
        <v>0</v>
      </c>
      <c r="F16" s="44">
        <f>$H$10*B16</f>
        <v>0</v>
      </c>
      <c r="G16" s="44">
        <f>$I$10*B16</f>
        <v>0</v>
      </c>
      <c r="H16" s="44">
        <f>$J$10*B16</f>
        <v>0</v>
      </c>
      <c r="I16" s="44">
        <f>$K$10*B16</f>
        <v>0</v>
      </c>
      <c r="J16" s="44">
        <f>$L$10*B16</f>
        <v>0</v>
      </c>
    </row>
    <row r="17" spans="2:10" ht="15" customHeight="1">
      <c r="B17" s="95">
        <v>0.1</v>
      </c>
      <c r="C17" s="96"/>
      <c r="D17" s="43">
        <f>SUM(E17:J17)</f>
        <v>0</v>
      </c>
      <c r="E17" s="44">
        <f>$G$10*B17</f>
        <v>0</v>
      </c>
      <c r="F17" s="44">
        <f>$H$10*B17</f>
        <v>0</v>
      </c>
      <c r="G17" s="44">
        <f>$I$10*B17</f>
        <v>0</v>
      </c>
      <c r="H17" s="44">
        <f>$J$10*B17</f>
        <v>0</v>
      </c>
      <c r="I17" s="44">
        <f>$K$10*B17</f>
        <v>0</v>
      </c>
      <c r="J17" s="44">
        <f>$L$10*B17</f>
        <v>0</v>
      </c>
    </row>
    <row r="18" spans="2:10" ht="15" customHeight="1">
      <c r="C18" s="45"/>
      <c r="D18" s="46"/>
      <c r="E18" s="46"/>
      <c r="F18" s="46"/>
      <c r="G18" s="46"/>
      <c r="H18" s="46"/>
      <c r="I18" s="47"/>
    </row>
    <row r="19" spans="2:10" s="41" customFormat="1" ht="15" customHeight="1">
      <c r="B19" s="49" t="s">
        <v>39</v>
      </c>
      <c r="C19" s="49"/>
      <c r="D19" s="49"/>
      <c r="E19" s="49"/>
      <c r="F19" s="49"/>
      <c r="G19" s="49"/>
      <c r="H19" s="49"/>
      <c r="I19" s="49"/>
    </row>
    <row r="20" spans="2:10" ht="22.5" customHeight="1">
      <c r="B20" s="85" t="s">
        <v>40</v>
      </c>
      <c r="C20" s="86"/>
      <c r="D20" s="50">
        <f>A8+365*5-1</f>
        <v>45715</v>
      </c>
      <c r="E20" s="50">
        <f>A9+365*5-1</f>
        <v>45715</v>
      </c>
      <c r="F20" s="47"/>
      <c r="G20" s="47"/>
      <c r="H20" s="47"/>
      <c r="I20" s="47"/>
    </row>
    <row r="21" spans="2:10" ht="22.5" customHeight="1">
      <c r="B21" s="85" t="s">
        <v>41</v>
      </c>
      <c r="C21" s="86"/>
      <c r="D21" s="51">
        <f>D8</f>
        <v>0</v>
      </c>
      <c r="E21" s="51">
        <f>D9</f>
        <v>0</v>
      </c>
      <c r="F21" s="47"/>
      <c r="G21" s="47"/>
      <c r="H21" s="47"/>
      <c r="I21" s="47"/>
    </row>
    <row r="65527" ht="12.75" customHeight="1"/>
    <row r="65528" ht="12.75" customHeight="1"/>
    <row r="65529" ht="12.75" customHeight="1"/>
    <row r="65530" ht="12.75" customHeight="1"/>
    <row r="65531" ht="12.75" customHeight="1"/>
    <row r="65532" ht="12.75" customHeight="1"/>
  </sheetData>
  <sheetProtection selectLockedCells="1" selectUnlockedCells="1"/>
  <mergeCells count="38">
    <mergeCell ref="A1:E1"/>
    <mergeCell ref="A2:F2"/>
    <mergeCell ref="A10:C10"/>
    <mergeCell ref="C3:F5"/>
    <mergeCell ref="N2:W2"/>
    <mergeCell ref="A3:B5"/>
    <mergeCell ref="G3:L3"/>
    <mergeCell ref="N3:O5"/>
    <mergeCell ref="P3:Q5"/>
    <mergeCell ref="R3:AC3"/>
    <mergeCell ref="G4:H4"/>
    <mergeCell ref="I4:J4"/>
    <mergeCell ref="AB4:AC4"/>
    <mergeCell ref="G5:H5"/>
    <mergeCell ref="I5:J5"/>
    <mergeCell ref="K5:L5"/>
    <mergeCell ref="AB5:AC5"/>
    <mergeCell ref="K4:L4"/>
    <mergeCell ref="R4:S4"/>
    <mergeCell ref="T4:U4"/>
    <mergeCell ref="V4:W4"/>
    <mergeCell ref="X4:Y4"/>
    <mergeCell ref="Z4:AA4"/>
    <mergeCell ref="R5:S5"/>
    <mergeCell ref="T5:U5"/>
    <mergeCell ref="V5:W5"/>
    <mergeCell ref="X5:Y5"/>
    <mergeCell ref="Z5:AA5"/>
    <mergeCell ref="B21:C21"/>
    <mergeCell ref="D13:D14"/>
    <mergeCell ref="E13:F13"/>
    <mergeCell ref="G13:H13"/>
    <mergeCell ref="I13:J13"/>
    <mergeCell ref="B20:C20"/>
    <mergeCell ref="B13:C14"/>
    <mergeCell ref="B15:C15"/>
    <mergeCell ref="B16:C16"/>
    <mergeCell ref="B17:C17"/>
  </mergeCells>
  <pageMargins left="0.19652777777777777" right="0.19652777777777777" top="1.0527777777777778" bottom="0.46180555555555558" header="0.78749999999999998" footer="0.19652777777777777"/>
  <pageSetup paperSize="9" firstPageNumber="0" orientation="landscape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X65534"/>
  <sheetViews>
    <sheetView topLeftCell="A4" workbookViewId="0">
      <selection activeCell="A17" sqref="A17:XFD17"/>
    </sheetView>
  </sheetViews>
  <sheetFormatPr defaultRowHeight="15" customHeight="1"/>
  <cols>
    <col min="1" max="1" width="10" customWidth="1"/>
    <col min="2" max="2" width="7.5703125" customWidth="1"/>
    <col min="3" max="3" width="9.85546875" customWidth="1"/>
    <col min="4" max="4" width="12.85546875" customWidth="1"/>
    <col min="5" max="5" width="14.140625" customWidth="1"/>
    <col min="6" max="6" width="11.5703125" customWidth="1"/>
    <col min="7" max="7" width="8.7109375" customWidth="1"/>
    <col min="8" max="8" width="8.42578125" customWidth="1"/>
    <col min="9" max="9" width="8.7109375" customWidth="1"/>
    <col min="10" max="11" width="8" customWidth="1"/>
    <col min="12" max="12" width="8.28515625" customWidth="1"/>
    <col min="13" max="13" width="2.42578125" customWidth="1"/>
    <col min="15" max="15" width="8.85546875" customWidth="1"/>
    <col min="16" max="16" width="9.7109375" customWidth="1"/>
    <col min="17" max="17" width="8.7109375" customWidth="1"/>
  </cols>
  <sheetData>
    <row r="1" spans="1:50" ht="15.75" customHeight="1">
      <c r="A1" s="100" t="s">
        <v>6</v>
      </c>
      <c r="B1" s="100"/>
      <c r="C1" s="100"/>
      <c r="D1" s="100"/>
      <c r="E1" s="100"/>
      <c r="F1" s="52">
        <f>+'PC-AN1'!F1+1</f>
        <v>2021</v>
      </c>
      <c r="G1" s="13"/>
      <c r="H1" s="13"/>
      <c r="I1" s="13"/>
      <c r="J1" s="13"/>
      <c r="K1" s="13"/>
      <c r="L1" s="13"/>
    </row>
    <row r="2" spans="1:50" ht="15" customHeight="1">
      <c r="A2" s="101" t="s">
        <v>7</v>
      </c>
      <c r="B2" s="101"/>
      <c r="C2" s="101"/>
      <c r="D2" s="101"/>
      <c r="E2" s="101"/>
      <c r="F2" s="101"/>
      <c r="N2" s="101" t="s">
        <v>8</v>
      </c>
      <c r="O2" s="101"/>
      <c r="P2" s="101"/>
      <c r="Q2" s="101"/>
      <c r="R2" s="101"/>
      <c r="S2" s="101"/>
      <c r="T2" s="101"/>
      <c r="U2" s="101"/>
      <c r="V2" s="101"/>
      <c r="W2" s="101"/>
    </row>
    <row r="3" spans="1:50" s="14" customFormat="1" ht="15" customHeight="1">
      <c r="A3" s="112" t="s">
        <v>9</v>
      </c>
      <c r="B3" s="112"/>
      <c r="C3" s="103" t="s">
        <v>10</v>
      </c>
      <c r="D3" s="104"/>
      <c r="E3" s="104"/>
      <c r="F3" s="105"/>
      <c r="G3" s="112" t="s">
        <v>11</v>
      </c>
      <c r="H3" s="112"/>
      <c r="I3" s="112"/>
      <c r="J3" s="112"/>
      <c r="K3" s="112"/>
      <c r="L3" s="112"/>
      <c r="N3" s="112" t="s">
        <v>12</v>
      </c>
      <c r="O3" s="112"/>
      <c r="P3" s="113" t="s">
        <v>13</v>
      </c>
      <c r="Q3" s="113"/>
      <c r="R3" s="112" t="s">
        <v>14</v>
      </c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</row>
    <row r="4" spans="1:50" s="14" customFormat="1" ht="15" customHeight="1">
      <c r="A4" s="112"/>
      <c r="B4" s="112"/>
      <c r="C4" s="106"/>
      <c r="D4" s="107"/>
      <c r="E4" s="107"/>
      <c r="F4" s="108"/>
      <c r="G4" s="98">
        <f>+'PC-AN1'!I4</f>
        <v>44561</v>
      </c>
      <c r="H4" s="98"/>
      <c r="I4" s="98">
        <f>+G4+365</f>
        <v>44926</v>
      </c>
      <c r="J4" s="98"/>
      <c r="K4" s="98">
        <f>+I4+365</f>
        <v>45291</v>
      </c>
      <c r="L4" s="98"/>
      <c r="N4" s="112"/>
      <c r="O4" s="112"/>
      <c r="P4" s="113"/>
      <c r="Q4" s="113"/>
      <c r="R4" s="98">
        <f>+G4</f>
        <v>44561</v>
      </c>
      <c r="S4" s="98"/>
      <c r="T4" s="98">
        <f>+R4+365</f>
        <v>44926</v>
      </c>
      <c r="U4" s="98"/>
      <c r="V4" s="98">
        <f>+T4+365</f>
        <v>45291</v>
      </c>
      <c r="W4" s="98"/>
      <c r="X4" s="98">
        <f>+V4+365</f>
        <v>45656</v>
      </c>
      <c r="Y4" s="98">
        <f>+W4+365</f>
        <v>365</v>
      </c>
      <c r="Z4" s="98">
        <f>+X4+365</f>
        <v>46021</v>
      </c>
      <c r="AA4" s="98"/>
      <c r="AB4" s="98">
        <f>+Z4+365</f>
        <v>46386</v>
      </c>
      <c r="AC4" s="98"/>
    </row>
    <row r="5" spans="1:50" s="14" customFormat="1" ht="21.6" customHeight="1">
      <c r="A5" s="112"/>
      <c r="B5" s="112"/>
      <c r="C5" s="109"/>
      <c r="D5" s="110"/>
      <c r="E5" s="110"/>
      <c r="F5" s="111"/>
      <c r="G5" s="99" t="s">
        <v>15</v>
      </c>
      <c r="H5" s="99"/>
      <c r="I5" s="99" t="s">
        <v>16</v>
      </c>
      <c r="J5" s="99"/>
      <c r="K5" s="99" t="s">
        <v>17</v>
      </c>
      <c r="L5" s="99"/>
      <c r="N5" s="112"/>
      <c r="O5" s="112"/>
      <c r="P5" s="113"/>
      <c r="Q5" s="113"/>
      <c r="R5" s="99" t="s">
        <v>15</v>
      </c>
      <c r="S5" s="99"/>
      <c r="T5" s="99" t="s">
        <v>16</v>
      </c>
      <c r="U5" s="99"/>
      <c r="V5" s="99" t="s">
        <v>17</v>
      </c>
      <c r="W5" s="99"/>
      <c r="X5" s="97" t="s">
        <v>18</v>
      </c>
      <c r="Y5" s="97"/>
      <c r="Z5" s="97" t="s">
        <v>19</v>
      </c>
      <c r="AA5" s="97"/>
      <c r="AB5" s="97" t="s">
        <v>20</v>
      </c>
      <c r="AC5" s="97"/>
    </row>
    <row r="6" spans="1:50" s="20" customFormat="1" ht="57.75" customHeight="1">
      <c r="A6" s="15" t="s">
        <v>21</v>
      </c>
      <c r="B6" s="16" t="s">
        <v>22</v>
      </c>
      <c r="C6" s="15" t="s">
        <v>23</v>
      </c>
      <c r="D6" s="81" t="s">
        <v>65</v>
      </c>
      <c r="E6" s="15" t="s">
        <v>25</v>
      </c>
      <c r="F6" s="16" t="s">
        <v>26</v>
      </c>
      <c r="G6" s="17" t="s">
        <v>27</v>
      </c>
      <c r="H6" s="17" t="s">
        <v>28</v>
      </c>
      <c r="I6" s="17" t="s">
        <v>27</v>
      </c>
      <c r="J6" s="17" t="s">
        <v>28</v>
      </c>
      <c r="K6" s="17" t="s">
        <v>27</v>
      </c>
      <c r="L6" s="17" t="s">
        <v>28</v>
      </c>
      <c r="M6" s="18"/>
      <c r="N6" s="16" t="s">
        <v>21</v>
      </c>
      <c r="O6" s="16" t="s">
        <v>24</v>
      </c>
      <c r="P6" s="16" t="s">
        <v>29</v>
      </c>
      <c r="Q6" s="16" t="s">
        <v>26</v>
      </c>
      <c r="R6" s="17" t="s">
        <v>27</v>
      </c>
      <c r="S6" s="17" t="s">
        <v>28</v>
      </c>
      <c r="T6" s="17" t="s">
        <v>27</v>
      </c>
      <c r="U6" s="17" t="s">
        <v>28</v>
      </c>
      <c r="V6" s="17" t="s">
        <v>27</v>
      </c>
      <c r="W6" s="17" t="s">
        <v>28</v>
      </c>
      <c r="X6" s="17" t="s">
        <v>27</v>
      </c>
      <c r="Y6" s="17" t="s">
        <v>28</v>
      </c>
      <c r="Z6" s="17" t="s">
        <v>27</v>
      </c>
      <c r="AA6" s="17" t="s">
        <v>28</v>
      </c>
      <c r="AB6" s="17" t="s">
        <v>27</v>
      </c>
      <c r="AC6" s="17" t="s">
        <v>28</v>
      </c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</row>
    <row r="7" spans="1:50" s="22" customFormat="1" ht="15" customHeight="1">
      <c r="A7" s="21">
        <v>1</v>
      </c>
      <c r="B7" s="21">
        <v>2</v>
      </c>
      <c r="C7" s="21">
        <v>3</v>
      </c>
      <c r="D7" s="83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1">
        <v>10</v>
      </c>
      <c r="K7" s="21">
        <v>11</v>
      </c>
      <c r="L7" s="21">
        <v>12</v>
      </c>
      <c r="N7" s="21">
        <v>1</v>
      </c>
      <c r="O7" s="21">
        <v>2</v>
      </c>
      <c r="P7" s="21">
        <v>3</v>
      </c>
      <c r="Q7" s="21">
        <v>4</v>
      </c>
      <c r="R7" s="21">
        <v>5</v>
      </c>
      <c r="S7" s="21">
        <v>6</v>
      </c>
      <c r="T7" s="21">
        <v>7</v>
      </c>
      <c r="U7" s="21">
        <v>8</v>
      </c>
      <c r="V7" s="21">
        <v>9</v>
      </c>
      <c r="W7" s="21">
        <v>10</v>
      </c>
      <c r="X7" s="21">
        <v>11</v>
      </c>
      <c r="Y7" s="21">
        <v>12</v>
      </c>
      <c r="Z7" s="21">
        <v>13</v>
      </c>
      <c r="AA7" s="21">
        <v>14</v>
      </c>
      <c r="AB7" s="21">
        <v>15</v>
      </c>
      <c r="AC7" s="21">
        <v>16</v>
      </c>
    </row>
    <row r="8" spans="1:50" ht="15" customHeight="1">
      <c r="A8" s="23">
        <v>44256</v>
      </c>
      <c r="B8" s="24">
        <f>A8+365*2-1</f>
        <v>44985</v>
      </c>
      <c r="C8" s="25"/>
      <c r="D8" s="82">
        <v>0</v>
      </c>
      <c r="E8" s="26">
        <v>0</v>
      </c>
      <c r="F8" s="29">
        <f>E8*(contributiiobligatorii!C8)</f>
        <v>0</v>
      </c>
      <c r="G8" s="28">
        <f>(DATEDIF($A8,$G4,"m")+1)*D8*E8</f>
        <v>0</v>
      </c>
      <c r="H8" s="28">
        <f>(DATEDIF($A8,$G$4,"m")+1)*D8*$F8</f>
        <v>0</v>
      </c>
      <c r="I8" s="28">
        <f>12*D8*E8</f>
        <v>0</v>
      </c>
      <c r="J8" s="28">
        <f>12*D8*$F8</f>
        <v>0</v>
      </c>
      <c r="K8" s="28">
        <f>ROUND(($B8-$I$4)/30,0)*D8*E8</f>
        <v>0</v>
      </c>
      <c r="L8" s="28">
        <f>ROUND(($B8-$I$4)/30,0)*D8*$F8</f>
        <v>0</v>
      </c>
      <c r="N8" s="24">
        <f>+A8</f>
        <v>44256</v>
      </c>
      <c r="O8" s="28">
        <f>+D8</f>
        <v>0</v>
      </c>
      <c r="P8" s="28">
        <f>+E8</f>
        <v>0</v>
      </c>
      <c r="Q8" s="53">
        <f>P8*(contributiiobligatorii!C8)</f>
        <v>0</v>
      </c>
      <c r="R8" s="30">
        <f>(DATEDIF($N8,$R4,"m")+1)*O8*P8</f>
        <v>0</v>
      </c>
      <c r="S8" s="30">
        <f>(DATEDIF($N8,$R$4,"m")+1)*O8*$Q8</f>
        <v>0</v>
      </c>
      <c r="T8" s="30">
        <f>12*O8*P8</f>
        <v>0</v>
      </c>
      <c r="U8" s="30">
        <f>12*O8*$Q8</f>
        <v>0</v>
      </c>
      <c r="V8" s="30">
        <f>12*O8*P8</f>
        <v>0</v>
      </c>
      <c r="W8" s="30">
        <f>12*O8*Q8</f>
        <v>0</v>
      </c>
      <c r="X8" s="31">
        <f>12*O8*P8</f>
        <v>0</v>
      </c>
      <c r="Y8" s="31">
        <f>12*O8*Q8</f>
        <v>0</v>
      </c>
      <c r="Z8" s="31">
        <f>12*O8*P8</f>
        <v>0</v>
      </c>
      <c r="AA8" s="31">
        <f>12*O8*Q8</f>
        <v>0</v>
      </c>
      <c r="AB8" s="31">
        <f>12*O8*P8</f>
        <v>0</v>
      </c>
      <c r="AC8" s="31">
        <f>12*O8*Q8</f>
        <v>0</v>
      </c>
    </row>
    <row r="9" spans="1:50" ht="15" customHeight="1">
      <c r="A9" s="23">
        <v>44256</v>
      </c>
      <c r="B9" s="24">
        <f>A9+365*2-1</f>
        <v>44985</v>
      </c>
      <c r="C9" s="25"/>
      <c r="D9" s="82">
        <v>0</v>
      </c>
      <c r="E9" s="26">
        <v>0</v>
      </c>
      <c r="F9" s="29">
        <f>E9*(contributiiobligatorii!C8)</f>
        <v>0</v>
      </c>
      <c r="G9" s="28">
        <f>(DATEDIF($A9,$G$4,"m")+1)*D9*E9</f>
        <v>0</v>
      </c>
      <c r="H9" s="28">
        <f>(DATEDIF($A9,$G$4,"m")+1)*D9*$F9</f>
        <v>0</v>
      </c>
      <c r="I9" s="28">
        <f>12*D9*E9</f>
        <v>0</v>
      </c>
      <c r="J9" s="28">
        <f>12*D9*$F9</f>
        <v>0</v>
      </c>
      <c r="K9" s="28">
        <f>ROUND(($B9-$I$4)/30,0)*D9*E9</f>
        <v>0</v>
      </c>
      <c r="L9" s="28">
        <f>ROUND(($B9-$I$4)/30,0)*D9*$F9</f>
        <v>0</v>
      </c>
      <c r="N9" s="24">
        <f>+A9</f>
        <v>44256</v>
      </c>
      <c r="O9" s="28">
        <f>+D9</f>
        <v>0</v>
      </c>
      <c r="P9" s="28">
        <f>+E9</f>
        <v>0</v>
      </c>
      <c r="Q9" s="53">
        <f>P9*(contributiiobligatorii!C8)</f>
        <v>0</v>
      </c>
      <c r="R9" s="30">
        <f>(DATEDIF($N9,$R4,"m")+1)*O9*P9</f>
        <v>0</v>
      </c>
      <c r="S9" s="30">
        <f>(DATEDIF($N9,$R$4,"m")+1)*O9*$Q9</f>
        <v>0</v>
      </c>
      <c r="T9" s="30">
        <f>12*O9*P9</f>
        <v>0</v>
      </c>
      <c r="U9" s="30">
        <f>12*O9*$Q9</f>
        <v>0</v>
      </c>
      <c r="V9" s="30">
        <f>12*O9*P9</f>
        <v>0</v>
      </c>
      <c r="W9" s="30">
        <f>12*O9*Q9</f>
        <v>0</v>
      </c>
      <c r="X9" s="31">
        <f>12*O9*P9</f>
        <v>0</v>
      </c>
      <c r="Y9" s="31">
        <f>12*O9*Q9</f>
        <v>0</v>
      </c>
      <c r="Z9" s="31">
        <f>12*O9*P9</f>
        <v>0</v>
      </c>
      <c r="AA9" s="31">
        <f>12*O9*Q9</f>
        <v>0</v>
      </c>
      <c r="AB9" s="31">
        <f>12*O9*P9</f>
        <v>0</v>
      </c>
      <c r="AC9" s="31">
        <f>12*O9*Q9</f>
        <v>0</v>
      </c>
    </row>
    <row r="10" spans="1:50" s="34" customFormat="1" ht="35.1" customHeight="1">
      <c r="A10" s="102" t="s">
        <v>30</v>
      </c>
      <c r="B10" s="102"/>
      <c r="C10" s="102"/>
      <c r="D10" s="32">
        <f>SUM(D8:D9)</f>
        <v>0</v>
      </c>
      <c r="E10" s="32">
        <f>E8+E9</f>
        <v>0</v>
      </c>
      <c r="F10" s="32">
        <f t="shared" ref="F10:L10" si="0">SUM(F8:F9)</f>
        <v>0</v>
      </c>
      <c r="G10" s="33">
        <f t="shared" si="0"/>
        <v>0</v>
      </c>
      <c r="H10" s="33">
        <f t="shared" si="0"/>
        <v>0</v>
      </c>
      <c r="I10" s="33">
        <f t="shared" si="0"/>
        <v>0</v>
      </c>
      <c r="J10" s="33">
        <f t="shared" si="0"/>
        <v>0</v>
      </c>
      <c r="K10" s="33">
        <f t="shared" si="0"/>
        <v>0</v>
      </c>
      <c r="L10" s="33">
        <f t="shared" si="0"/>
        <v>0</v>
      </c>
      <c r="N10" s="35" t="s">
        <v>30</v>
      </c>
      <c r="O10" s="32">
        <f t="shared" ref="O10:AC10" si="1">SUM(O8:O9)</f>
        <v>0</v>
      </c>
      <c r="P10" s="32">
        <f t="shared" si="1"/>
        <v>0</v>
      </c>
      <c r="Q10" s="32">
        <f t="shared" si="1"/>
        <v>0</v>
      </c>
      <c r="R10" s="33">
        <f t="shared" si="1"/>
        <v>0</v>
      </c>
      <c r="S10" s="33">
        <f t="shared" si="1"/>
        <v>0</v>
      </c>
      <c r="T10" s="33">
        <f t="shared" si="1"/>
        <v>0</v>
      </c>
      <c r="U10" s="33">
        <f t="shared" si="1"/>
        <v>0</v>
      </c>
      <c r="V10" s="33">
        <f t="shared" si="1"/>
        <v>0</v>
      </c>
      <c r="W10" s="33">
        <f t="shared" si="1"/>
        <v>0</v>
      </c>
      <c r="X10" s="33">
        <f t="shared" si="1"/>
        <v>0</v>
      </c>
      <c r="Y10" s="33">
        <f t="shared" si="1"/>
        <v>0</v>
      </c>
      <c r="Z10" s="33">
        <f t="shared" si="1"/>
        <v>0</v>
      </c>
      <c r="AA10" s="33">
        <f t="shared" si="1"/>
        <v>0</v>
      </c>
      <c r="AB10" s="33">
        <f t="shared" si="1"/>
        <v>0</v>
      </c>
      <c r="AC10" s="33">
        <f t="shared" si="1"/>
        <v>0</v>
      </c>
    </row>
    <row r="11" spans="1:50" ht="15" customHeight="1">
      <c r="B11" s="36"/>
      <c r="C11" s="37"/>
      <c r="D11" s="38"/>
      <c r="E11" s="38"/>
      <c r="F11" s="38"/>
      <c r="G11" s="39"/>
      <c r="H11" s="39"/>
      <c r="I11" s="39"/>
      <c r="J11" s="39"/>
      <c r="K11" s="39"/>
      <c r="L11" s="40"/>
    </row>
    <row r="12" spans="1:50" s="41" customFormat="1" ht="15" customHeight="1">
      <c r="B12" s="73" t="s">
        <v>42</v>
      </c>
      <c r="C12" s="73"/>
      <c r="D12" s="73"/>
      <c r="E12" s="73"/>
      <c r="F12" s="73"/>
      <c r="G12" s="73"/>
      <c r="H12" s="73"/>
      <c r="I12" s="73"/>
      <c r="J12" s="73"/>
    </row>
    <row r="13" spans="1:50" ht="20.25" customHeight="1">
      <c r="B13" s="91" t="s">
        <v>32</v>
      </c>
      <c r="C13" s="92"/>
      <c r="D13" s="87" t="s">
        <v>33</v>
      </c>
      <c r="E13" s="89">
        <f>+G4</f>
        <v>44561</v>
      </c>
      <c r="F13" s="90"/>
      <c r="G13" s="89">
        <f>+E13+365</f>
        <v>44926</v>
      </c>
      <c r="H13" s="90"/>
      <c r="I13" s="89">
        <f>+G13+365</f>
        <v>45291</v>
      </c>
      <c r="J13" s="90"/>
    </row>
    <row r="14" spans="1:50" ht="48" customHeight="1">
      <c r="B14" s="93"/>
      <c r="C14" s="94"/>
      <c r="D14" s="88"/>
      <c r="E14" s="42" t="s">
        <v>34</v>
      </c>
      <c r="F14" s="42" t="s">
        <v>35</v>
      </c>
      <c r="G14" s="42" t="s">
        <v>36</v>
      </c>
      <c r="H14" s="42" t="s">
        <v>37</v>
      </c>
      <c r="I14" s="42" t="s">
        <v>38</v>
      </c>
      <c r="J14" s="42" t="s">
        <v>37</v>
      </c>
    </row>
    <row r="15" spans="1:50" ht="15" customHeight="1">
      <c r="B15" s="95">
        <v>0.5</v>
      </c>
      <c r="C15" s="96"/>
      <c r="D15" s="43">
        <f>SUM(E15:J15)</f>
        <v>0</v>
      </c>
      <c r="E15" s="44">
        <f>$G$10*B15</f>
        <v>0</v>
      </c>
      <c r="F15" s="44">
        <f>$H$10*B15</f>
        <v>0</v>
      </c>
      <c r="G15" s="44">
        <f>$I$10*B15</f>
        <v>0</v>
      </c>
      <c r="H15" s="44">
        <f>$J$10*B15</f>
        <v>0</v>
      </c>
      <c r="I15" s="44">
        <f>$K$10*B15</f>
        <v>0</v>
      </c>
      <c r="J15" s="44">
        <f>$L$10*B15</f>
        <v>0</v>
      </c>
    </row>
    <row r="16" spans="1:50" ht="15.75" customHeight="1">
      <c r="B16" s="95">
        <v>0.35</v>
      </c>
      <c r="C16" s="96"/>
      <c r="D16" s="43">
        <f>SUM(E16:J16)</f>
        <v>0</v>
      </c>
      <c r="E16" s="44">
        <f>$G$10*B16</f>
        <v>0</v>
      </c>
      <c r="F16" s="44">
        <f>$H$10*B16</f>
        <v>0</v>
      </c>
      <c r="G16" s="44">
        <f>$I$10*B16</f>
        <v>0</v>
      </c>
      <c r="H16" s="44">
        <f>$J$10*B16</f>
        <v>0</v>
      </c>
      <c r="I16" s="44">
        <f>$K$10*B16</f>
        <v>0</v>
      </c>
      <c r="J16" s="44">
        <f>$L$10*B16</f>
        <v>0</v>
      </c>
    </row>
    <row r="17" spans="2:10" ht="15" customHeight="1">
      <c r="B17" s="95">
        <v>0.1</v>
      </c>
      <c r="C17" s="96"/>
      <c r="D17" s="43">
        <f>SUM(E17:J17)</f>
        <v>0</v>
      </c>
      <c r="E17" s="44">
        <f>$G$10*B17</f>
        <v>0</v>
      </c>
      <c r="F17" s="44">
        <f>$H$10*B17</f>
        <v>0</v>
      </c>
      <c r="G17" s="44">
        <f>$I$10*B17</f>
        <v>0</v>
      </c>
      <c r="H17" s="44">
        <f>$J$10*B17</f>
        <v>0</v>
      </c>
      <c r="I17" s="44">
        <f>$K$10*B17</f>
        <v>0</v>
      </c>
      <c r="J17" s="44">
        <f>$L$10*B17</f>
        <v>0</v>
      </c>
    </row>
    <row r="18" spans="2:10" ht="15" customHeight="1">
      <c r="C18" s="45"/>
      <c r="D18" s="46"/>
      <c r="E18" s="46"/>
      <c r="F18" s="46"/>
      <c r="G18" s="46"/>
      <c r="H18" s="46"/>
      <c r="I18" s="47"/>
    </row>
    <row r="19" spans="2:10" s="41" customFormat="1" ht="15" customHeight="1">
      <c r="B19" s="49" t="s">
        <v>43</v>
      </c>
      <c r="C19" s="49"/>
      <c r="D19" s="49"/>
      <c r="E19" s="49"/>
      <c r="F19" s="49"/>
      <c r="G19" s="49"/>
      <c r="H19" s="49"/>
      <c r="I19" s="49"/>
    </row>
    <row r="20" spans="2:10" ht="22.5" customHeight="1">
      <c r="B20" s="115" t="s">
        <v>40</v>
      </c>
      <c r="C20" s="116"/>
      <c r="D20" s="50">
        <f>A8+365*5-1</f>
        <v>46080</v>
      </c>
      <c r="E20" s="50">
        <f>A9+365*5-1</f>
        <v>46080</v>
      </c>
      <c r="F20" s="47"/>
      <c r="G20" s="47"/>
      <c r="H20" s="47"/>
      <c r="I20" s="47"/>
    </row>
    <row r="21" spans="2:10" ht="22.5" customHeight="1">
      <c r="B21" s="115" t="s">
        <v>41</v>
      </c>
      <c r="C21" s="116"/>
      <c r="D21" s="51">
        <f>D8</f>
        <v>0</v>
      </c>
      <c r="E21" s="51">
        <f>D9</f>
        <v>0</v>
      </c>
      <c r="F21" s="47"/>
      <c r="G21" s="47"/>
      <c r="H21" s="47"/>
      <c r="I21" s="47"/>
    </row>
    <row r="65527" ht="12.75" customHeight="1"/>
    <row r="65528" ht="12.75" customHeight="1"/>
    <row r="65529" ht="12.75" customHeight="1"/>
    <row r="65530" ht="12.75" customHeight="1"/>
    <row r="65531" ht="12.75" customHeight="1"/>
    <row r="65532" ht="12.75" customHeight="1"/>
    <row r="65533" ht="12.75" customHeight="1"/>
    <row r="65534" ht="12.75" customHeight="1"/>
  </sheetData>
  <sheetProtection selectLockedCells="1" selectUnlockedCells="1"/>
  <mergeCells count="38">
    <mergeCell ref="A1:E1"/>
    <mergeCell ref="A2:F2"/>
    <mergeCell ref="N2:W2"/>
    <mergeCell ref="A3:B5"/>
    <mergeCell ref="G3:L3"/>
    <mergeCell ref="N3:O5"/>
    <mergeCell ref="P3:Q5"/>
    <mergeCell ref="R3:AC3"/>
    <mergeCell ref="Z5:AA5"/>
    <mergeCell ref="AB5:AC5"/>
    <mergeCell ref="X4:Y4"/>
    <mergeCell ref="Z4:AA4"/>
    <mergeCell ref="AB4:AC4"/>
    <mergeCell ref="G5:H5"/>
    <mergeCell ref="I5:J5"/>
    <mergeCell ref="K5:L5"/>
    <mergeCell ref="R5:S5"/>
    <mergeCell ref="T5:U5"/>
    <mergeCell ref="V5:W5"/>
    <mergeCell ref="X5:Y5"/>
    <mergeCell ref="G4:H4"/>
    <mergeCell ref="I4:J4"/>
    <mergeCell ref="K4:L4"/>
    <mergeCell ref="R4:S4"/>
    <mergeCell ref="T4:U4"/>
    <mergeCell ref="V4:W4"/>
    <mergeCell ref="G13:H13"/>
    <mergeCell ref="I13:J13"/>
    <mergeCell ref="B20:C20"/>
    <mergeCell ref="B21:C21"/>
    <mergeCell ref="C3:F5"/>
    <mergeCell ref="B13:C14"/>
    <mergeCell ref="B15:C15"/>
    <mergeCell ref="B16:C16"/>
    <mergeCell ref="B17:C17"/>
    <mergeCell ref="D13:D14"/>
    <mergeCell ref="E13:F13"/>
    <mergeCell ref="A10:C10"/>
  </mergeCells>
  <pageMargins left="0.19652777777777777" right="0.19652777777777777" top="1.0527777777777778" bottom="0.46180555555555558" header="0.78749999999999998" footer="0.19652777777777777"/>
  <pageSetup paperSize="9" firstPageNumber="0" orientation="landscape" horizontalDpi="300" verticalDpi="300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X65534"/>
  <sheetViews>
    <sheetView topLeftCell="A4" workbookViewId="0">
      <selection activeCell="J27" sqref="J27"/>
    </sheetView>
  </sheetViews>
  <sheetFormatPr defaultRowHeight="15" customHeight="1"/>
  <cols>
    <col min="1" max="1" width="10" customWidth="1"/>
    <col min="2" max="2" width="7.5703125" customWidth="1"/>
    <col min="3" max="3" width="9.85546875" customWidth="1"/>
    <col min="4" max="4" width="12.7109375" customWidth="1"/>
    <col min="5" max="5" width="12.5703125" customWidth="1"/>
    <col min="6" max="6" width="11.5703125" customWidth="1"/>
    <col min="7" max="7" width="8.7109375" customWidth="1"/>
    <col min="8" max="8" width="8.42578125" customWidth="1"/>
    <col min="9" max="9" width="8.7109375" customWidth="1"/>
    <col min="10" max="11" width="8" customWidth="1"/>
    <col min="12" max="12" width="8.28515625" customWidth="1"/>
    <col min="13" max="13" width="2.42578125" customWidth="1"/>
    <col min="15" max="15" width="8.85546875" customWidth="1"/>
    <col min="16" max="16" width="9.7109375" customWidth="1"/>
    <col min="17" max="17" width="8.7109375" customWidth="1"/>
  </cols>
  <sheetData>
    <row r="1" spans="1:50" ht="15.75" customHeight="1">
      <c r="A1" s="100" t="s">
        <v>6</v>
      </c>
      <c r="B1" s="100"/>
      <c r="C1" s="100"/>
      <c r="D1" s="100"/>
      <c r="E1" s="100"/>
      <c r="F1" s="52">
        <f>+'PC-AN2'!F1+1</f>
        <v>2022</v>
      </c>
      <c r="G1" s="13"/>
      <c r="H1" s="13"/>
      <c r="I1" s="13"/>
      <c r="J1" s="13"/>
      <c r="K1" s="13"/>
      <c r="L1" s="13"/>
    </row>
    <row r="2" spans="1:50" ht="15" customHeight="1">
      <c r="A2" s="101" t="s">
        <v>7</v>
      </c>
      <c r="B2" s="101"/>
      <c r="C2" s="101" t="s">
        <v>44</v>
      </c>
      <c r="D2" s="101"/>
      <c r="E2" s="101"/>
      <c r="F2" s="101"/>
      <c r="N2" s="101" t="s">
        <v>8</v>
      </c>
      <c r="O2" s="101"/>
      <c r="P2" s="101"/>
      <c r="Q2" s="101"/>
      <c r="R2" s="101"/>
      <c r="S2" s="101"/>
      <c r="T2" s="101"/>
      <c r="U2" s="101"/>
      <c r="V2" s="101"/>
      <c r="W2" s="101"/>
    </row>
    <row r="3" spans="1:50" s="14" customFormat="1" ht="15" customHeight="1">
      <c r="A3" s="112" t="s">
        <v>9</v>
      </c>
      <c r="B3" s="112"/>
      <c r="C3" s="103" t="s">
        <v>10</v>
      </c>
      <c r="D3" s="104"/>
      <c r="E3" s="104"/>
      <c r="F3" s="105"/>
      <c r="G3" s="112" t="s">
        <v>11</v>
      </c>
      <c r="H3" s="112"/>
      <c r="I3" s="112"/>
      <c r="J3" s="112"/>
      <c r="K3" s="112"/>
      <c r="L3" s="112"/>
      <c r="N3" s="112" t="s">
        <v>12</v>
      </c>
      <c r="O3" s="112"/>
      <c r="P3" s="113" t="s">
        <v>13</v>
      </c>
      <c r="Q3" s="113"/>
      <c r="R3" s="112" t="s">
        <v>14</v>
      </c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</row>
    <row r="4" spans="1:50" s="14" customFormat="1" ht="15" customHeight="1">
      <c r="A4" s="112"/>
      <c r="B4" s="112"/>
      <c r="C4" s="106"/>
      <c r="D4" s="107"/>
      <c r="E4" s="107"/>
      <c r="F4" s="108"/>
      <c r="G4" s="98">
        <f>+'PC-AN2'!I4</f>
        <v>44926</v>
      </c>
      <c r="H4" s="98"/>
      <c r="I4" s="98">
        <f>+G4+365</f>
        <v>45291</v>
      </c>
      <c r="J4" s="98"/>
      <c r="K4" s="98">
        <f>+I4+366</f>
        <v>45657</v>
      </c>
      <c r="L4" s="98"/>
      <c r="N4" s="112"/>
      <c r="O4" s="112"/>
      <c r="P4" s="113"/>
      <c r="Q4" s="113"/>
      <c r="R4" s="98">
        <f>+G4</f>
        <v>44926</v>
      </c>
      <c r="S4" s="98"/>
      <c r="T4" s="98">
        <f>+R4+365</f>
        <v>45291</v>
      </c>
      <c r="U4" s="98"/>
      <c r="V4" s="98">
        <f>+T4+366</f>
        <v>45657</v>
      </c>
      <c r="W4" s="98"/>
      <c r="X4" s="98">
        <f>+V4+365</f>
        <v>46022</v>
      </c>
      <c r="Y4" s="98">
        <f>+W4+365</f>
        <v>365</v>
      </c>
      <c r="Z4" s="98">
        <f>+X4+365</f>
        <v>46387</v>
      </c>
      <c r="AA4" s="98"/>
      <c r="AB4" s="98">
        <f>+Z4+365</f>
        <v>46752</v>
      </c>
      <c r="AC4" s="98"/>
    </row>
    <row r="5" spans="1:50" s="14" customFormat="1" ht="21.6" customHeight="1">
      <c r="A5" s="112"/>
      <c r="B5" s="112"/>
      <c r="C5" s="109"/>
      <c r="D5" s="110"/>
      <c r="E5" s="110"/>
      <c r="F5" s="111"/>
      <c r="G5" s="99" t="s">
        <v>15</v>
      </c>
      <c r="H5" s="99"/>
      <c r="I5" s="99" t="s">
        <v>16</v>
      </c>
      <c r="J5" s="99"/>
      <c r="K5" s="99" t="s">
        <v>17</v>
      </c>
      <c r="L5" s="99"/>
      <c r="N5" s="112"/>
      <c r="O5" s="112"/>
      <c r="P5" s="113"/>
      <c r="Q5" s="113"/>
      <c r="R5" s="99" t="s">
        <v>15</v>
      </c>
      <c r="S5" s="99"/>
      <c r="T5" s="99" t="s">
        <v>16</v>
      </c>
      <c r="U5" s="99"/>
      <c r="V5" s="99" t="s">
        <v>17</v>
      </c>
      <c r="W5" s="99"/>
      <c r="X5" s="97" t="s">
        <v>18</v>
      </c>
      <c r="Y5" s="97"/>
      <c r="Z5" s="97" t="s">
        <v>19</v>
      </c>
      <c r="AA5" s="97"/>
      <c r="AB5" s="97" t="s">
        <v>20</v>
      </c>
      <c r="AC5" s="97"/>
    </row>
    <row r="6" spans="1:50" s="20" customFormat="1" ht="57" customHeight="1">
      <c r="A6" s="15" t="s">
        <v>21</v>
      </c>
      <c r="B6" s="16" t="s">
        <v>22</v>
      </c>
      <c r="C6" s="15" t="s">
        <v>23</v>
      </c>
      <c r="D6" s="81" t="s">
        <v>65</v>
      </c>
      <c r="E6" s="15" t="s">
        <v>25</v>
      </c>
      <c r="F6" s="16" t="s">
        <v>26</v>
      </c>
      <c r="G6" s="17" t="s">
        <v>27</v>
      </c>
      <c r="H6" s="17" t="s">
        <v>28</v>
      </c>
      <c r="I6" s="17" t="s">
        <v>27</v>
      </c>
      <c r="J6" s="17" t="s">
        <v>28</v>
      </c>
      <c r="K6" s="17" t="s">
        <v>27</v>
      </c>
      <c r="L6" s="17" t="s">
        <v>28</v>
      </c>
      <c r="M6" s="18"/>
      <c r="N6" s="16" t="s">
        <v>21</v>
      </c>
      <c r="O6" s="16" t="s">
        <v>24</v>
      </c>
      <c r="P6" s="16" t="s">
        <v>29</v>
      </c>
      <c r="Q6" s="16" t="s">
        <v>26</v>
      </c>
      <c r="R6" s="17" t="s">
        <v>27</v>
      </c>
      <c r="S6" s="17" t="s">
        <v>28</v>
      </c>
      <c r="T6" s="17" t="s">
        <v>27</v>
      </c>
      <c r="U6" s="17" t="s">
        <v>28</v>
      </c>
      <c r="V6" s="17" t="s">
        <v>27</v>
      </c>
      <c r="W6" s="17" t="s">
        <v>28</v>
      </c>
      <c r="X6" s="17" t="s">
        <v>27</v>
      </c>
      <c r="Y6" s="17" t="s">
        <v>28</v>
      </c>
      <c r="Z6" s="17" t="s">
        <v>27</v>
      </c>
      <c r="AA6" s="17" t="s">
        <v>28</v>
      </c>
      <c r="AB6" s="17" t="s">
        <v>27</v>
      </c>
      <c r="AC6" s="17" t="s">
        <v>28</v>
      </c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</row>
    <row r="7" spans="1:50" s="22" customFormat="1" ht="15" customHeight="1">
      <c r="A7" s="21">
        <v>1</v>
      </c>
      <c r="B7" s="21">
        <v>2</v>
      </c>
      <c r="C7" s="21">
        <v>3</v>
      </c>
      <c r="D7" s="21">
        <v>4</v>
      </c>
      <c r="E7" s="21">
        <v>5</v>
      </c>
      <c r="F7" s="21">
        <v>6</v>
      </c>
      <c r="G7" s="21">
        <v>7</v>
      </c>
      <c r="H7" s="21">
        <v>8</v>
      </c>
      <c r="I7" s="21">
        <v>9</v>
      </c>
      <c r="J7" s="21">
        <v>10</v>
      </c>
      <c r="K7" s="21">
        <v>11</v>
      </c>
      <c r="L7" s="21">
        <v>12</v>
      </c>
      <c r="N7" s="21">
        <v>1</v>
      </c>
      <c r="O7" s="21">
        <v>2</v>
      </c>
      <c r="P7" s="21">
        <v>3</v>
      </c>
      <c r="Q7" s="21">
        <v>4</v>
      </c>
      <c r="R7" s="21">
        <v>5</v>
      </c>
      <c r="S7" s="21">
        <v>6</v>
      </c>
      <c r="T7" s="21">
        <v>7</v>
      </c>
      <c r="U7" s="21">
        <v>8</v>
      </c>
      <c r="V7" s="21">
        <v>9</v>
      </c>
      <c r="W7" s="21">
        <v>10</v>
      </c>
      <c r="X7" s="21">
        <v>11</v>
      </c>
      <c r="Y7" s="21">
        <v>12</v>
      </c>
      <c r="Z7" s="21">
        <v>13</v>
      </c>
      <c r="AA7" s="21">
        <v>14</v>
      </c>
      <c r="AB7" s="21">
        <v>15</v>
      </c>
      <c r="AC7" s="21">
        <v>16</v>
      </c>
    </row>
    <row r="8" spans="1:50" ht="15" customHeight="1">
      <c r="A8" s="23">
        <v>44621</v>
      </c>
      <c r="B8" s="24">
        <f>A8+365*2-1</f>
        <v>45350</v>
      </c>
      <c r="C8" s="25"/>
      <c r="D8" s="82">
        <v>0</v>
      </c>
      <c r="E8" s="26">
        <v>0</v>
      </c>
      <c r="F8" s="29">
        <f>E8*(contributiiobligatorii!C8)</f>
        <v>0</v>
      </c>
      <c r="G8" s="28">
        <f>(DATEDIF($A8,$G4,"m")+1)*D8*E8</f>
        <v>0</v>
      </c>
      <c r="H8" s="28">
        <f>(DATEDIF($A8,$G$4,"m")+1)*D8*$F8</f>
        <v>0</v>
      </c>
      <c r="I8" s="28">
        <f>12*D8*E8</f>
        <v>0</v>
      </c>
      <c r="J8" s="28">
        <f>12*D8*$F8</f>
        <v>0</v>
      </c>
      <c r="K8" s="28">
        <f>ROUND(($B8-$I$4)/30,0)*D8*E8</f>
        <v>0</v>
      </c>
      <c r="L8" s="28">
        <f>ROUND(($B8-$I$4)/30,0)*D8*$F8</f>
        <v>0</v>
      </c>
      <c r="N8" s="24">
        <f>+A8</f>
        <v>44621</v>
      </c>
      <c r="O8" s="27">
        <f>+D8</f>
        <v>0</v>
      </c>
      <c r="P8" s="29">
        <f>+E8</f>
        <v>0</v>
      </c>
      <c r="Q8" s="29">
        <f>P8*(contributiiobligatorii!C8)</f>
        <v>0</v>
      </c>
      <c r="R8" s="28">
        <f>(DATEDIF($N8,$R4,"m")+1)*O8*P8</f>
        <v>0</v>
      </c>
      <c r="S8" s="28">
        <f>(DATEDIF($N8,$R$4,"m")+1)*O8*$Q8</f>
        <v>0</v>
      </c>
      <c r="T8" s="28">
        <f>12*O8*P8</f>
        <v>0</v>
      </c>
      <c r="U8" s="28">
        <f>12*O8*$Q8</f>
        <v>0</v>
      </c>
      <c r="V8" s="28">
        <f>12*O8*P8</f>
        <v>0</v>
      </c>
      <c r="W8" s="28">
        <f>12*O8*Q8</f>
        <v>0</v>
      </c>
      <c r="X8" s="54">
        <f>12*O8*P8</f>
        <v>0</v>
      </c>
      <c r="Y8" s="54">
        <f>12*O8*Q8</f>
        <v>0</v>
      </c>
      <c r="Z8" s="54">
        <f>12*O8*P8</f>
        <v>0</v>
      </c>
      <c r="AA8" s="54">
        <f>12*O8*Q8</f>
        <v>0</v>
      </c>
      <c r="AB8" s="54">
        <f>12*O8*P8</f>
        <v>0</v>
      </c>
      <c r="AC8" s="54">
        <f>12*O8*Q8</f>
        <v>0</v>
      </c>
    </row>
    <row r="9" spans="1:50" ht="15" customHeight="1">
      <c r="A9" s="23">
        <v>44621</v>
      </c>
      <c r="B9" s="24">
        <f>A9+365*2-1</f>
        <v>45350</v>
      </c>
      <c r="C9" s="25"/>
      <c r="D9" s="82">
        <v>0</v>
      </c>
      <c r="E9" s="26">
        <v>0</v>
      </c>
      <c r="F9" s="29">
        <f>E9*(contributiiobligatorii!C8)</f>
        <v>0</v>
      </c>
      <c r="G9" s="28">
        <f>(DATEDIF($A9,$G$4,"m")+1)*D9*E9</f>
        <v>0</v>
      </c>
      <c r="H9" s="28">
        <f>(DATEDIF($A9,$G$4,"m")+1)*D9*$F9</f>
        <v>0</v>
      </c>
      <c r="I9" s="28">
        <f>12*D9*E9</f>
        <v>0</v>
      </c>
      <c r="J9" s="28">
        <f>12*D9*$F9</f>
        <v>0</v>
      </c>
      <c r="K9" s="28">
        <f>ROUND(($B9-$I$4)/30,0)*D9*E9</f>
        <v>0</v>
      </c>
      <c r="L9" s="28">
        <f>ROUND(($B9-$I$4)/30,0)*D9*$F9</f>
        <v>0</v>
      </c>
      <c r="N9" s="24">
        <f>+A9</f>
        <v>44621</v>
      </c>
      <c r="O9" s="27">
        <f>+D9</f>
        <v>0</v>
      </c>
      <c r="P9" s="29">
        <f>+E9</f>
        <v>0</v>
      </c>
      <c r="Q9" s="29">
        <f>P9*(contributiiobligatorii!C9)</f>
        <v>0</v>
      </c>
      <c r="R9" s="28">
        <f>(DATEDIF($N9,$R4,"m")+1)*O9*P9</f>
        <v>0</v>
      </c>
      <c r="S9" s="28">
        <f>(DATEDIF($N9,$R$4,"m")+1)*O9*$Q9</f>
        <v>0</v>
      </c>
      <c r="T9" s="28">
        <f>12*O9*P9</f>
        <v>0</v>
      </c>
      <c r="U9" s="28">
        <f>12*O9*$Q9</f>
        <v>0</v>
      </c>
      <c r="V9" s="28">
        <f>12*O9*P9</f>
        <v>0</v>
      </c>
      <c r="W9" s="28">
        <f>12*O9*Q9</f>
        <v>0</v>
      </c>
      <c r="X9" s="54">
        <f>12*O9*P9</f>
        <v>0</v>
      </c>
      <c r="Y9" s="54">
        <f>12*O9*Q9</f>
        <v>0</v>
      </c>
      <c r="Z9" s="54">
        <f>12*O9*P9</f>
        <v>0</v>
      </c>
      <c r="AA9" s="54">
        <f>12*O9*Q9</f>
        <v>0</v>
      </c>
      <c r="AB9" s="54">
        <f>12*O9*P9</f>
        <v>0</v>
      </c>
      <c r="AC9" s="54">
        <f>12*O9*Q9</f>
        <v>0</v>
      </c>
    </row>
    <row r="10" spans="1:50" s="34" customFormat="1" ht="35.1" customHeight="1">
      <c r="A10" s="102" t="s">
        <v>30</v>
      </c>
      <c r="B10" s="102"/>
      <c r="C10" s="102"/>
      <c r="D10" s="32">
        <f>SUM(D8:D9)</f>
        <v>0</v>
      </c>
      <c r="E10" s="32">
        <f>E8+E9</f>
        <v>0</v>
      </c>
      <c r="F10" s="32">
        <f t="shared" ref="F10:L10" si="0">SUM(F8:F9)</f>
        <v>0</v>
      </c>
      <c r="G10" s="33">
        <f t="shared" si="0"/>
        <v>0</v>
      </c>
      <c r="H10" s="33">
        <f t="shared" si="0"/>
        <v>0</v>
      </c>
      <c r="I10" s="33">
        <f t="shared" si="0"/>
        <v>0</v>
      </c>
      <c r="J10" s="33">
        <f t="shared" si="0"/>
        <v>0</v>
      </c>
      <c r="K10" s="33">
        <f t="shared" si="0"/>
        <v>0</v>
      </c>
      <c r="L10" s="33">
        <f t="shared" si="0"/>
        <v>0</v>
      </c>
      <c r="N10" s="35" t="s">
        <v>30</v>
      </c>
      <c r="O10" s="32">
        <f t="shared" ref="O10:AC10" si="1">SUM(O8:O9)</f>
        <v>0</v>
      </c>
      <c r="P10" s="32">
        <f t="shared" si="1"/>
        <v>0</v>
      </c>
      <c r="Q10" s="32">
        <f t="shared" si="1"/>
        <v>0</v>
      </c>
      <c r="R10" s="33">
        <f t="shared" si="1"/>
        <v>0</v>
      </c>
      <c r="S10" s="33">
        <f t="shared" si="1"/>
        <v>0</v>
      </c>
      <c r="T10" s="33">
        <f t="shared" si="1"/>
        <v>0</v>
      </c>
      <c r="U10" s="33">
        <f t="shared" si="1"/>
        <v>0</v>
      </c>
      <c r="V10" s="33">
        <f t="shared" si="1"/>
        <v>0</v>
      </c>
      <c r="W10" s="33">
        <f t="shared" si="1"/>
        <v>0</v>
      </c>
      <c r="X10" s="33">
        <f t="shared" si="1"/>
        <v>0</v>
      </c>
      <c r="Y10" s="33">
        <f t="shared" si="1"/>
        <v>0</v>
      </c>
      <c r="Z10" s="33">
        <f t="shared" si="1"/>
        <v>0</v>
      </c>
      <c r="AA10" s="33">
        <f t="shared" si="1"/>
        <v>0</v>
      </c>
      <c r="AB10" s="33">
        <f t="shared" si="1"/>
        <v>0</v>
      </c>
      <c r="AC10" s="33">
        <f t="shared" si="1"/>
        <v>0</v>
      </c>
    </row>
    <row r="11" spans="1:50" ht="15" customHeight="1">
      <c r="A11" s="37"/>
      <c r="B11" s="36"/>
      <c r="C11" s="37"/>
      <c r="D11" s="38"/>
      <c r="E11" s="38"/>
      <c r="F11" s="38"/>
      <c r="G11" s="39"/>
      <c r="H11" s="39"/>
      <c r="I11" s="39"/>
      <c r="J11" s="39"/>
      <c r="K11" s="39"/>
      <c r="L11" s="40"/>
    </row>
    <row r="12" spans="1:50" s="41" customFormat="1" ht="15" customHeight="1">
      <c r="B12" s="73" t="s">
        <v>42</v>
      </c>
      <c r="C12" s="73"/>
      <c r="D12" s="73"/>
      <c r="E12" s="73"/>
      <c r="F12" s="73"/>
      <c r="G12" s="73"/>
      <c r="H12" s="73"/>
      <c r="I12" s="73"/>
      <c r="J12" s="73"/>
    </row>
    <row r="13" spans="1:50" ht="20.25" customHeight="1">
      <c r="B13" s="91" t="s">
        <v>32</v>
      </c>
      <c r="C13" s="92"/>
      <c r="D13" s="87" t="s">
        <v>33</v>
      </c>
      <c r="E13" s="89">
        <f>+G4</f>
        <v>44926</v>
      </c>
      <c r="F13" s="90"/>
      <c r="G13" s="89">
        <f>+E13+365</f>
        <v>45291</v>
      </c>
      <c r="H13" s="90"/>
      <c r="I13" s="89">
        <f>+G13+366</f>
        <v>45657</v>
      </c>
      <c r="J13" s="90"/>
      <c r="R13" s="55"/>
    </row>
    <row r="14" spans="1:50" ht="41.85" customHeight="1">
      <c r="B14" s="93"/>
      <c r="C14" s="94"/>
      <c r="D14" s="88"/>
      <c r="E14" s="42" t="s">
        <v>45</v>
      </c>
      <c r="F14" s="42" t="s">
        <v>46</v>
      </c>
      <c r="G14" s="42" t="s">
        <v>47</v>
      </c>
      <c r="H14" s="42" t="s">
        <v>48</v>
      </c>
      <c r="I14" s="42" t="s">
        <v>49</v>
      </c>
      <c r="J14" s="42" t="s">
        <v>50</v>
      </c>
    </row>
    <row r="15" spans="1:50" ht="15" customHeight="1">
      <c r="B15" s="95">
        <v>0.5</v>
      </c>
      <c r="C15" s="96"/>
      <c r="D15" s="43">
        <f>SUM(E15:J15)</f>
        <v>0</v>
      </c>
      <c r="E15" s="44">
        <f>$G$10*B15</f>
        <v>0</v>
      </c>
      <c r="F15" s="44">
        <f>$H$10*B15</f>
        <v>0</v>
      </c>
      <c r="G15" s="44">
        <f>$I$10*B15</f>
        <v>0</v>
      </c>
      <c r="H15" s="44">
        <f>$J$10*B15</f>
        <v>0</v>
      </c>
      <c r="I15" s="44">
        <f>$K$10*B15</f>
        <v>0</v>
      </c>
      <c r="J15" s="44">
        <f>$L$10*B15</f>
        <v>0</v>
      </c>
    </row>
    <row r="16" spans="1:50" ht="15.75" customHeight="1">
      <c r="B16" s="95">
        <v>0.35</v>
      </c>
      <c r="C16" s="96"/>
      <c r="D16" s="43">
        <f>SUM(E16:J16)</f>
        <v>0</v>
      </c>
      <c r="E16" s="44">
        <f>$G$10*B16</f>
        <v>0</v>
      </c>
      <c r="F16" s="44">
        <f>$H$10*B16</f>
        <v>0</v>
      </c>
      <c r="G16" s="44">
        <f>$I$10*B16</f>
        <v>0</v>
      </c>
      <c r="H16" s="44">
        <f>$J$10*B16</f>
        <v>0</v>
      </c>
      <c r="I16" s="44">
        <f>$K$10*B16</f>
        <v>0</v>
      </c>
      <c r="J16" s="44">
        <f>$L$10*B16</f>
        <v>0</v>
      </c>
    </row>
    <row r="17" spans="2:10" ht="15" customHeight="1">
      <c r="B17" s="95">
        <v>0.1</v>
      </c>
      <c r="C17" s="96"/>
      <c r="D17" s="43">
        <f>SUM(E17:J17)</f>
        <v>0</v>
      </c>
      <c r="E17" s="44">
        <f>$G$10*B17</f>
        <v>0</v>
      </c>
      <c r="F17" s="44">
        <f>$H$10*B17</f>
        <v>0</v>
      </c>
      <c r="G17" s="44">
        <f>$I$10*B17</f>
        <v>0</v>
      </c>
      <c r="H17" s="44">
        <f>$J$10*B17</f>
        <v>0</v>
      </c>
      <c r="I17" s="44">
        <f>$K$10*B17</f>
        <v>0</v>
      </c>
      <c r="J17" s="44">
        <f>$L$10*B17</f>
        <v>0</v>
      </c>
    </row>
    <row r="18" spans="2:10" ht="15" customHeight="1">
      <c r="B18" s="45"/>
      <c r="C18" s="45"/>
      <c r="D18" s="46"/>
      <c r="E18" s="46"/>
      <c r="F18" s="46"/>
      <c r="G18" s="46"/>
      <c r="H18" s="46"/>
      <c r="I18" s="47"/>
    </row>
    <row r="19" spans="2:10" s="41" customFormat="1" ht="15" customHeight="1">
      <c r="B19" s="49" t="s">
        <v>43</v>
      </c>
      <c r="C19" s="49"/>
      <c r="D19" s="49"/>
      <c r="E19" s="49"/>
      <c r="F19" s="49"/>
      <c r="G19" s="49"/>
      <c r="H19" s="49"/>
      <c r="I19" s="49"/>
    </row>
    <row r="20" spans="2:10" ht="22.5" customHeight="1">
      <c r="B20" s="115" t="s">
        <v>40</v>
      </c>
      <c r="C20" s="116"/>
      <c r="D20" s="50">
        <f>A8+365*5-1</f>
        <v>46445</v>
      </c>
      <c r="E20" s="50">
        <f>A9+365*5-1</f>
        <v>46445</v>
      </c>
      <c r="F20" s="47"/>
      <c r="G20" s="47"/>
      <c r="H20" s="47"/>
      <c r="I20" s="47"/>
    </row>
    <row r="21" spans="2:10" ht="22.5" customHeight="1">
      <c r="B21" s="115" t="s">
        <v>41</v>
      </c>
      <c r="C21" s="116"/>
      <c r="D21" s="51">
        <f>D8</f>
        <v>0</v>
      </c>
      <c r="E21" s="51">
        <f>D9</f>
        <v>0</v>
      </c>
      <c r="F21" s="47"/>
      <c r="G21" s="47"/>
      <c r="H21" s="47"/>
      <c r="I21" s="47"/>
    </row>
    <row r="65527" ht="12.75" customHeight="1"/>
    <row r="65528" ht="12.75" customHeight="1"/>
    <row r="65529" ht="12.75" customHeight="1"/>
    <row r="65530" ht="12.75" customHeight="1"/>
    <row r="65531" ht="12.75" customHeight="1"/>
    <row r="65532" ht="12.75" customHeight="1"/>
    <row r="65533" ht="12.75" customHeight="1"/>
    <row r="65534" ht="12.75" customHeight="1"/>
  </sheetData>
  <sheetProtection selectLockedCells="1" selectUnlockedCells="1"/>
  <mergeCells count="38">
    <mergeCell ref="T4:U4"/>
    <mergeCell ref="V4:W4"/>
    <mergeCell ref="A1:E1"/>
    <mergeCell ref="A2:F2"/>
    <mergeCell ref="N2:W2"/>
    <mergeCell ref="A3:B5"/>
    <mergeCell ref="G3:L3"/>
    <mergeCell ref="N3:O5"/>
    <mergeCell ref="P3:Q5"/>
    <mergeCell ref="R3:AC3"/>
    <mergeCell ref="Z5:AA5"/>
    <mergeCell ref="AB5:AC5"/>
    <mergeCell ref="A10:C10"/>
    <mergeCell ref="C3:F5"/>
    <mergeCell ref="X4:Y4"/>
    <mergeCell ref="Z4:AA4"/>
    <mergeCell ref="AB4:AC4"/>
    <mergeCell ref="G5:H5"/>
    <mergeCell ref="I5:J5"/>
    <mergeCell ref="K5:L5"/>
    <mergeCell ref="R5:S5"/>
    <mergeCell ref="T5:U5"/>
    <mergeCell ref="V5:W5"/>
    <mergeCell ref="X5:Y5"/>
    <mergeCell ref="G4:H4"/>
    <mergeCell ref="I4:J4"/>
    <mergeCell ref="K4:L4"/>
    <mergeCell ref="R4:S4"/>
    <mergeCell ref="B21:C21"/>
    <mergeCell ref="B13:C14"/>
    <mergeCell ref="B15:C15"/>
    <mergeCell ref="B16:C16"/>
    <mergeCell ref="B17:C17"/>
    <mergeCell ref="E13:F13"/>
    <mergeCell ref="G13:H13"/>
    <mergeCell ref="I13:J13"/>
    <mergeCell ref="B20:C20"/>
    <mergeCell ref="D13:D14"/>
  </mergeCells>
  <pageMargins left="0.19652777777777777" right="0.19652777777777777" top="0.78749999999999998" bottom="0.19652777777777777" header="0.51180555555555551" footer="0.51180555555555551"/>
  <pageSetup paperSize="9" firstPageNumber="0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14"/>
  </sheetPr>
  <dimension ref="A1:AI65536"/>
  <sheetViews>
    <sheetView workbookViewId="0">
      <selection activeCell="H20" sqref="H20"/>
    </sheetView>
  </sheetViews>
  <sheetFormatPr defaultRowHeight="15" customHeight="1"/>
  <cols>
    <col min="1" max="1" width="8.85546875" customWidth="1"/>
    <col min="2" max="2" width="8.28515625" customWidth="1"/>
    <col min="3" max="3" width="8.7109375" customWidth="1"/>
    <col min="4" max="5" width="7.7109375" customWidth="1"/>
    <col min="6" max="6" width="7.140625" customWidth="1"/>
    <col min="7" max="7" width="8.7109375" customWidth="1"/>
    <col min="8" max="8" width="7.28515625" customWidth="1"/>
    <col min="9" max="9" width="7.85546875" customWidth="1"/>
    <col min="10" max="10" width="8.140625" customWidth="1"/>
    <col min="11" max="11" width="7.28515625" customWidth="1"/>
    <col min="12" max="12" width="7" customWidth="1"/>
    <col min="13" max="13" width="8" customWidth="1"/>
    <col min="14" max="14" width="7.140625" customWidth="1"/>
    <col min="15" max="15" width="7" customWidth="1"/>
    <col min="16" max="16" width="8" customWidth="1"/>
    <col min="17" max="17" width="6.85546875" customWidth="1"/>
    <col min="18" max="18" width="9" style="56" customWidth="1"/>
    <col min="20" max="20" width="7.5703125" customWidth="1"/>
    <col min="23" max="23" width="8.140625" customWidth="1"/>
    <col min="26" max="26" width="8" customWidth="1"/>
    <col min="27" max="27" width="7.85546875" customWidth="1"/>
    <col min="29" max="29" width="8" customWidth="1"/>
    <col min="30" max="30" width="8.5703125" customWidth="1"/>
    <col min="31" max="31" width="7.5703125" customWidth="1"/>
    <col min="32" max="32" width="7.42578125" customWidth="1"/>
    <col min="33" max="33" width="8.140625" customWidth="1"/>
    <col min="34" max="34" width="8.28515625" customWidth="1"/>
    <col min="35" max="35" width="7.42578125" customWidth="1"/>
  </cols>
  <sheetData>
    <row r="1" spans="1:35" ht="15.75" customHeight="1">
      <c r="A1" s="100" t="s">
        <v>51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2" t="s">
        <v>52</v>
      </c>
      <c r="M1" s="13"/>
      <c r="N1" s="13"/>
      <c r="O1" s="13"/>
      <c r="P1" s="13"/>
      <c r="Q1" s="13"/>
      <c r="R1" s="57"/>
      <c r="S1" s="119" t="s">
        <v>53</v>
      </c>
      <c r="T1" s="119"/>
      <c r="U1" s="119"/>
      <c r="V1" s="119"/>
      <c r="W1" s="119"/>
      <c r="X1" s="119"/>
      <c r="Y1" s="119"/>
      <c r="Z1" s="119"/>
      <c r="AA1" s="12" t="s">
        <v>52</v>
      </c>
    </row>
    <row r="2" spans="1:35" ht="15.75" customHeight="1">
      <c r="A2" s="58"/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9"/>
    </row>
    <row r="3" spans="1:35" ht="15" customHeight="1">
      <c r="A3" s="49" t="s">
        <v>7</v>
      </c>
      <c r="S3" s="101" t="s">
        <v>8</v>
      </c>
      <c r="T3" s="101"/>
      <c r="U3" s="101"/>
      <c r="V3" s="101"/>
      <c r="W3" s="101"/>
      <c r="X3" s="101"/>
      <c r="Y3" s="101"/>
      <c r="Z3" s="101"/>
      <c r="AA3" s="101"/>
      <c r="AB3" s="101"/>
    </row>
    <row r="4" spans="1:35" ht="15" customHeight="1">
      <c r="A4" s="117" t="s">
        <v>54</v>
      </c>
      <c r="B4" s="117" t="s">
        <v>24</v>
      </c>
      <c r="C4" s="118" t="s">
        <v>55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S4" s="117" t="s">
        <v>54</v>
      </c>
      <c r="T4" s="117" t="s">
        <v>24</v>
      </c>
      <c r="U4" s="118" t="s">
        <v>56</v>
      </c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</row>
    <row r="5" spans="1:35" ht="15" customHeight="1">
      <c r="A5" s="117"/>
      <c r="B5" s="117"/>
      <c r="C5" s="98">
        <v>44196</v>
      </c>
      <c r="D5" s="98"/>
      <c r="E5" s="98"/>
      <c r="F5" s="98">
        <f>+C5+365</f>
        <v>44561</v>
      </c>
      <c r="G5" s="98"/>
      <c r="H5" s="98"/>
      <c r="I5" s="98">
        <f>+F5+365</f>
        <v>44926</v>
      </c>
      <c r="J5" s="98"/>
      <c r="K5" s="98"/>
      <c r="L5" s="98">
        <f>+I5+365</f>
        <v>45291</v>
      </c>
      <c r="M5" s="98"/>
      <c r="N5" s="98"/>
      <c r="O5" s="98">
        <f>+L5+365</f>
        <v>45656</v>
      </c>
      <c r="P5" s="98"/>
      <c r="Q5" s="98"/>
      <c r="S5" s="117"/>
      <c r="T5" s="117"/>
      <c r="U5" s="98">
        <f>+C5</f>
        <v>44196</v>
      </c>
      <c r="V5" s="98"/>
      <c r="W5" s="98"/>
      <c r="X5" s="98">
        <f>+U5+365</f>
        <v>44561</v>
      </c>
      <c r="Y5" s="98"/>
      <c r="Z5" s="98"/>
      <c r="AA5" s="98">
        <f>+X5+365</f>
        <v>44926</v>
      </c>
      <c r="AB5" s="98"/>
      <c r="AC5" s="98"/>
      <c r="AD5" s="98">
        <f>+AA5+365</f>
        <v>45291</v>
      </c>
      <c r="AE5" s="98"/>
      <c r="AF5" s="98"/>
    </row>
    <row r="6" spans="1:35" s="61" customFormat="1" ht="49.5" customHeight="1">
      <c r="A6" s="117"/>
      <c r="B6" s="117"/>
      <c r="C6" s="60" t="s">
        <v>27</v>
      </c>
      <c r="D6" s="60" t="s">
        <v>57</v>
      </c>
      <c r="E6" s="60" t="s">
        <v>58</v>
      </c>
      <c r="F6" s="60" t="s">
        <v>27</v>
      </c>
      <c r="G6" s="60" t="s">
        <v>57</v>
      </c>
      <c r="H6" s="60" t="s">
        <v>58</v>
      </c>
      <c r="I6" s="60" t="s">
        <v>27</v>
      </c>
      <c r="J6" s="60" t="s">
        <v>57</v>
      </c>
      <c r="K6" s="60" t="s">
        <v>58</v>
      </c>
      <c r="L6" s="60" t="s">
        <v>27</v>
      </c>
      <c r="M6" s="60" t="s">
        <v>57</v>
      </c>
      <c r="N6" s="60" t="s">
        <v>58</v>
      </c>
      <c r="O6" s="60" t="s">
        <v>27</v>
      </c>
      <c r="P6" s="60" t="s">
        <v>57</v>
      </c>
      <c r="Q6" s="60" t="s">
        <v>58</v>
      </c>
      <c r="R6" s="56"/>
      <c r="S6" s="117"/>
      <c r="T6" s="117"/>
      <c r="U6" s="60" t="s">
        <v>27</v>
      </c>
      <c r="V6" s="60" t="s">
        <v>57</v>
      </c>
      <c r="W6" s="60" t="s">
        <v>58</v>
      </c>
      <c r="X6" s="60" t="s">
        <v>27</v>
      </c>
      <c r="Y6" s="60" t="s">
        <v>57</v>
      </c>
      <c r="Z6" s="60" t="s">
        <v>58</v>
      </c>
      <c r="AA6" s="60" t="s">
        <v>27</v>
      </c>
      <c r="AB6" s="60" t="s">
        <v>57</v>
      </c>
      <c r="AC6" s="60" t="s">
        <v>58</v>
      </c>
      <c r="AD6" s="60" t="s">
        <v>27</v>
      </c>
      <c r="AE6" s="60" t="s">
        <v>57</v>
      </c>
      <c r="AF6" s="60" t="s">
        <v>58</v>
      </c>
      <c r="AG6"/>
      <c r="AH6"/>
      <c r="AI6"/>
    </row>
    <row r="7" spans="1:35" s="64" customFormat="1" ht="11.25" customHeight="1">
      <c r="A7" s="62">
        <f>+C5</f>
        <v>44196</v>
      </c>
      <c r="B7" s="63">
        <f>'PC-AN1'!D10</f>
        <v>0</v>
      </c>
      <c r="C7" s="30">
        <f>'PC-AN1'!G10</f>
        <v>0</v>
      </c>
      <c r="D7" s="30">
        <f>'PC-AN1'!H10</f>
        <v>0</v>
      </c>
      <c r="E7" s="30">
        <f>C7+D7</f>
        <v>0</v>
      </c>
      <c r="F7" s="30">
        <f>'PC-AN1'!I10</f>
        <v>0</v>
      </c>
      <c r="G7" s="30">
        <f>'PC-AN1'!J10</f>
        <v>0</v>
      </c>
      <c r="H7" s="30">
        <f>F7+G7</f>
        <v>0</v>
      </c>
      <c r="I7" s="30">
        <f>'PC-AN1'!K10</f>
        <v>0</v>
      </c>
      <c r="J7" s="30">
        <f>'PC-AN1'!L10</f>
        <v>0</v>
      </c>
      <c r="K7" s="30">
        <f>I7+J7</f>
        <v>0</v>
      </c>
      <c r="L7" s="30"/>
      <c r="M7" s="30"/>
      <c r="N7" s="30"/>
      <c r="O7" s="30"/>
      <c r="P7" s="30"/>
      <c r="Q7" s="28"/>
      <c r="R7" s="56"/>
      <c r="S7" s="62">
        <f t="shared" ref="S7:T9" si="0">+A7</f>
        <v>44196</v>
      </c>
      <c r="T7" s="28">
        <f t="shared" si="0"/>
        <v>0</v>
      </c>
      <c r="U7" s="30">
        <f>'PC-AN1'!R10</f>
        <v>0</v>
      </c>
      <c r="V7" s="30">
        <f>'PC-AN1'!S10</f>
        <v>0</v>
      </c>
      <c r="W7" s="30">
        <f>U7+V7</f>
        <v>0</v>
      </c>
      <c r="X7" s="30">
        <f>'PC-AN1'!T10</f>
        <v>0</v>
      </c>
      <c r="Y7" s="30">
        <f>'PC-AN1'!U10</f>
        <v>0</v>
      </c>
      <c r="Z7" s="30">
        <f>X7+Y7</f>
        <v>0</v>
      </c>
      <c r="AA7" s="30">
        <f>'PC-AN1'!V10</f>
        <v>0</v>
      </c>
      <c r="AB7" s="30">
        <f>'PC-AN1'!W10</f>
        <v>0</v>
      </c>
      <c r="AC7" s="30">
        <f>AA7+AB7</f>
        <v>0</v>
      </c>
      <c r="AD7" s="30">
        <f>'PC-AN1'!X10</f>
        <v>0</v>
      </c>
      <c r="AE7" s="30">
        <f>'PC-AN1'!Y10</f>
        <v>0</v>
      </c>
      <c r="AF7" s="30">
        <f>AD7+AE7</f>
        <v>0</v>
      </c>
      <c r="AG7"/>
      <c r="AH7"/>
      <c r="AI7"/>
    </row>
    <row r="8" spans="1:35" s="64" customFormat="1" ht="11.25" customHeight="1">
      <c r="A8" s="62">
        <f>+A7+365</f>
        <v>44561</v>
      </c>
      <c r="B8" s="63">
        <f>'PC-AN2'!D10</f>
        <v>0</v>
      </c>
      <c r="C8" s="30"/>
      <c r="D8" s="30"/>
      <c r="E8" s="30"/>
      <c r="F8" s="30">
        <f>'PC-AN2'!G10</f>
        <v>0</v>
      </c>
      <c r="G8" s="30">
        <f>'PC-AN2'!H10</f>
        <v>0</v>
      </c>
      <c r="H8" s="30">
        <f>F8+G8</f>
        <v>0</v>
      </c>
      <c r="I8" s="30">
        <f>'PC-AN2'!I10</f>
        <v>0</v>
      </c>
      <c r="J8" s="30">
        <f>'PC-AN2'!J10</f>
        <v>0</v>
      </c>
      <c r="K8" s="30">
        <f>I8+J8</f>
        <v>0</v>
      </c>
      <c r="L8" s="30">
        <f>'PC-AN2'!K10</f>
        <v>0</v>
      </c>
      <c r="M8" s="30">
        <f>'PC-AN2'!L10</f>
        <v>0</v>
      </c>
      <c r="N8" s="30">
        <f>L8+M8</f>
        <v>0</v>
      </c>
      <c r="O8" s="30"/>
      <c r="P8" s="30"/>
      <c r="Q8" s="28"/>
      <c r="R8" s="56"/>
      <c r="S8" s="62">
        <f t="shared" si="0"/>
        <v>44561</v>
      </c>
      <c r="T8" s="28">
        <f t="shared" si="0"/>
        <v>0</v>
      </c>
      <c r="U8" s="30"/>
      <c r="V8" s="30"/>
      <c r="W8" s="30"/>
      <c r="X8" s="30">
        <f>'PC-AN2'!R10</f>
        <v>0</v>
      </c>
      <c r="Y8" s="30">
        <f>'PC-AN2'!S10</f>
        <v>0</v>
      </c>
      <c r="Z8" s="30">
        <f>X8+Y8</f>
        <v>0</v>
      </c>
      <c r="AA8" s="30">
        <f>'PC-AN2'!T10</f>
        <v>0</v>
      </c>
      <c r="AB8" s="30">
        <f>'PC-AN2'!U10</f>
        <v>0</v>
      </c>
      <c r="AC8" s="30">
        <f>AA8+AB8</f>
        <v>0</v>
      </c>
      <c r="AD8" s="30">
        <f>'PC-AN2'!V10</f>
        <v>0</v>
      </c>
      <c r="AE8" s="30">
        <f>'PC-AN2'!W10</f>
        <v>0</v>
      </c>
      <c r="AF8" s="30">
        <f>AD8+AE8</f>
        <v>0</v>
      </c>
      <c r="AG8"/>
      <c r="AH8"/>
      <c r="AI8"/>
    </row>
    <row r="9" spans="1:35" s="64" customFormat="1" ht="11.25" customHeight="1">
      <c r="A9" s="62">
        <f>+A8+365</f>
        <v>44926</v>
      </c>
      <c r="B9" s="63">
        <f>'PC-AN3'!D10</f>
        <v>0</v>
      </c>
      <c r="C9" s="30"/>
      <c r="D9" s="30"/>
      <c r="E9" s="30"/>
      <c r="F9" s="30"/>
      <c r="G9" s="30"/>
      <c r="H9" s="30"/>
      <c r="I9" s="30">
        <f>'PC-AN3'!G10</f>
        <v>0</v>
      </c>
      <c r="J9" s="30">
        <f>'PC-AN3'!H10</f>
        <v>0</v>
      </c>
      <c r="K9" s="30">
        <f>I9+J9</f>
        <v>0</v>
      </c>
      <c r="L9" s="30">
        <f>'PC-AN3'!I10</f>
        <v>0</v>
      </c>
      <c r="M9" s="30">
        <f>'PC-AN3'!J10</f>
        <v>0</v>
      </c>
      <c r="N9" s="30">
        <f>L9+M9</f>
        <v>0</v>
      </c>
      <c r="O9" s="30">
        <f>'PC-AN3'!K10</f>
        <v>0</v>
      </c>
      <c r="P9" s="30">
        <f>'PC-AN3'!L10</f>
        <v>0</v>
      </c>
      <c r="Q9" s="28">
        <f>O9+P9</f>
        <v>0</v>
      </c>
      <c r="R9" s="56"/>
      <c r="S9" s="62">
        <f t="shared" si="0"/>
        <v>44926</v>
      </c>
      <c r="T9" s="28">
        <f t="shared" si="0"/>
        <v>0</v>
      </c>
      <c r="U9" s="30"/>
      <c r="V9" s="30"/>
      <c r="W9" s="30"/>
      <c r="X9" s="30"/>
      <c r="Y9" s="30"/>
      <c r="Z9" s="30"/>
      <c r="AA9" s="30">
        <f>'PC-AN3'!R10</f>
        <v>0</v>
      </c>
      <c r="AB9" s="30">
        <f>'PC-AN3'!S10</f>
        <v>0</v>
      </c>
      <c r="AC9" s="30">
        <f>AA9+AB9</f>
        <v>0</v>
      </c>
      <c r="AD9" s="30">
        <f>'PC-AN3'!T10</f>
        <v>0</v>
      </c>
      <c r="AE9" s="30">
        <f>'PC-AN3'!U10</f>
        <v>0</v>
      </c>
      <c r="AF9" s="30">
        <f>AD9+AE9</f>
        <v>0</v>
      </c>
      <c r="AG9"/>
      <c r="AH9"/>
      <c r="AI9"/>
    </row>
    <row r="10" spans="1:35" s="67" customFormat="1" ht="11.25" customHeight="1">
      <c r="A10" s="65" t="s">
        <v>58</v>
      </c>
      <c r="B10" s="63">
        <f t="shared" ref="B10:Q10" si="1">+SUM(B7:B9)</f>
        <v>0</v>
      </c>
      <c r="C10" s="63">
        <f t="shared" si="1"/>
        <v>0</v>
      </c>
      <c r="D10" s="63">
        <f t="shared" si="1"/>
        <v>0</v>
      </c>
      <c r="E10" s="63">
        <f>+SUM(E7:E9)</f>
        <v>0</v>
      </c>
      <c r="F10" s="63">
        <f t="shared" si="1"/>
        <v>0</v>
      </c>
      <c r="G10" s="63">
        <f t="shared" si="1"/>
        <v>0</v>
      </c>
      <c r="H10" s="63">
        <f t="shared" si="1"/>
        <v>0</v>
      </c>
      <c r="I10" s="63">
        <f t="shared" si="1"/>
        <v>0</v>
      </c>
      <c r="J10" s="63">
        <f t="shared" si="1"/>
        <v>0</v>
      </c>
      <c r="K10" s="63">
        <f t="shared" si="1"/>
        <v>0</v>
      </c>
      <c r="L10" s="63">
        <f t="shared" si="1"/>
        <v>0</v>
      </c>
      <c r="M10" s="63">
        <f t="shared" si="1"/>
        <v>0</v>
      </c>
      <c r="N10" s="63">
        <f t="shared" si="1"/>
        <v>0</v>
      </c>
      <c r="O10" s="63">
        <f t="shared" si="1"/>
        <v>0</v>
      </c>
      <c r="P10" s="63">
        <f t="shared" si="1"/>
        <v>0</v>
      </c>
      <c r="Q10" s="63">
        <f t="shared" si="1"/>
        <v>0</v>
      </c>
      <c r="R10" s="56"/>
      <c r="S10" s="66" t="str">
        <f>+A10</f>
        <v>Total</v>
      </c>
      <c r="T10" s="63">
        <f t="shared" ref="T10:AF10" si="2">+SUM(T7:T9)</f>
        <v>0</v>
      </c>
      <c r="U10" s="63">
        <f t="shared" si="2"/>
        <v>0</v>
      </c>
      <c r="V10" s="63">
        <f t="shared" si="2"/>
        <v>0</v>
      </c>
      <c r="W10" s="63">
        <f t="shared" si="2"/>
        <v>0</v>
      </c>
      <c r="X10" s="63">
        <f t="shared" si="2"/>
        <v>0</v>
      </c>
      <c r="Y10" s="63">
        <f t="shared" si="2"/>
        <v>0</v>
      </c>
      <c r="Z10" s="63">
        <f t="shared" si="2"/>
        <v>0</v>
      </c>
      <c r="AA10" s="63">
        <f t="shared" si="2"/>
        <v>0</v>
      </c>
      <c r="AB10" s="63">
        <f t="shared" si="2"/>
        <v>0</v>
      </c>
      <c r="AC10" s="63">
        <f t="shared" si="2"/>
        <v>0</v>
      </c>
      <c r="AD10" s="63">
        <f t="shared" si="2"/>
        <v>0</v>
      </c>
      <c r="AE10" s="63">
        <f t="shared" si="2"/>
        <v>0</v>
      </c>
      <c r="AF10" s="63">
        <f t="shared" si="2"/>
        <v>0</v>
      </c>
      <c r="AG10"/>
      <c r="AH10"/>
      <c r="AI10"/>
    </row>
    <row r="11" spans="1:35" ht="15" customHeight="1"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</row>
    <row r="13" spans="1:35" ht="15" customHeight="1">
      <c r="C13" s="78" t="s">
        <v>59</v>
      </c>
      <c r="D13" s="78"/>
      <c r="E13" s="78"/>
      <c r="F13" s="78"/>
      <c r="G13" s="78"/>
      <c r="H13" s="78"/>
      <c r="I13" s="78"/>
      <c r="S13" s="117" t="s">
        <v>54</v>
      </c>
      <c r="T13" s="117" t="s">
        <v>24</v>
      </c>
      <c r="U13" s="118" t="s">
        <v>56</v>
      </c>
      <c r="V13" s="118"/>
      <c r="W13" s="118"/>
      <c r="X13" s="118"/>
      <c r="Y13" s="118"/>
      <c r="Z13" s="118"/>
      <c r="AA13" s="118"/>
      <c r="AB13" s="118"/>
      <c r="AC13" s="118"/>
      <c r="AD13" s="118"/>
      <c r="AE13" s="118"/>
      <c r="AF13" s="118"/>
    </row>
    <row r="14" spans="1:35" ht="15.75" customHeight="1">
      <c r="C14" s="120" t="s">
        <v>60</v>
      </c>
      <c r="D14" s="122" t="s">
        <v>61</v>
      </c>
      <c r="E14" s="123"/>
      <c r="F14" s="123"/>
      <c r="G14" s="123"/>
      <c r="H14" s="124"/>
      <c r="I14" s="125" t="s">
        <v>62</v>
      </c>
      <c r="S14" s="117"/>
      <c r="T14" s="117"/>
      <c r="U14" s="98">
        <f>+AD5+366</f>
        <v>45657</v>
      </c>
      <c r="V14" s="98"/>
      <c r="W14" s="98"/>
      <c r="X14" s="98">
        <f>+U14+365</f>
        <v>46022</v>
      </c>
      <c r="Y14" s="98"/>
      <c r="Z14" s="98"/>
      <c r="AA14" s="98">
        <f>+X14+365</f>
        <v>46387</v>
      </c>
      <c r="AB14" s="98"/>
      <c r="AC14" s="98"/>
      <c r="AD14" s="98">
        <f>+AA14+365</f>
        <v>46752</v>
      </c>
      <c r="AE14" s="98"/>
      <c r="AF14" s="98"/>
    </row>
    <row r="15" spans="1:35" ht="40.35" customHeight="1">
      <c r="C15" s="121"/>
      <c r="D15" s="79">
        <f>+C5</f>
        <v>44196</v>
      </c>
      <c r="E15" s="79">
        <f>+D15+365</f>
        <v>44561</v>
      </c>
      <c r="F15" s="79">
        <f>+E15+365</f>
        <v>44926</v>
      </c>
      <c r="G15" s="79">
        <f>+F15+365</f>
        <v>45291</v>
      </c>
      <c r="H15" s="79">
        <f>+G15+366</f>
        <v>45657</v>
      </c>
      <c r="I15" s="126"/>
      <c r="S15" s="117"/>
      <c r="T15" s="117"/>
      <c r="U15" s="60" t="s">
        <v>27</v>
      </c>
      <c r="V15" s="60" t="s">
        <v>57</v>
      </c>
      <c r="W15" s="60" t="s">
        <v>58</v>
      </c>
      <c r="X15" s="60" t="s">
        <v>27</v>
      </c>
      <c r="Y15" s="60" t="s">
        <v>57</v>
      </c>
      <c r="Z15" s="60" t="s">
        <v>58</v>
      </c>
      <c r="AA15" s="60" t="s">
        <v>27</v>
      </c>
      <c r="AB15" s="60" t="s">
        <v>57</v>
      </c>
      <c r="AC15" s="60" t="s">
        <v>58</v>
      </c>
      <c r="AD15" s="60" t="s">
        <v>27</v>
      </c>
      <c r="AE15" s="60" t="s">
        <v>57</v>
      </c>
      <c r="AF15" s="60" t="s">
        <v>58</v>
      </c>
    </row>
    <row r="16" spans="1:35" ht="18.75" customHeight="1">
      <c r="C16" s="68">
        <v>0.5</v>
      </c>
      <c r="D16" s="69">
        <f>$E$10*C16</f>
        <v>0</v>
      </c>
      <c r="E16" s="69">
        <f>$H$10*C16</f>
        <v>0</v>
      </c>
      <c r="F16" s="69">
        <f>$K$10*C16</f>
        <v>0</v>
      </c>
      <c r="G16" s="69">
        <f>$N$10*C16</f>
        <v>0</v>
      </c>
      <c r="H16" s="70">
        <f>$Q$10*C16</f>
        <v>0</v>
      </c>
      <c r="I16" s="30">
        <f>SUM(D16:H16)</f>
        <v>0</v>
      </c>
      <c r="S16" s="62">
        <f t="shared" ref="S16:T18" si="3">+S7</f>
        <v>44196</v>
      </c>
      <c r="T16" s="28">
        <f>+T7</f>
        <v>0</v>
      </c>
      <c r="U16" s="30">
        <f>'PC-AN1'!Z10</f>
        <v>0</v>
      </c>
      <c r="V16" s="30">
        <f>'PC-AN1'!AA10</f>
        <v>0</v>
      </c>
      <c r="W16" s="30">
        <f>U16+V16</f>
        <v>0</v>
      </c>
      <c r="X16" s="30">
        <f>'PC-AN1'!AB10</f>
        <v>0</v>
      </c>
      <c r="Y16" s="30">
        <f>'PC-AN1'!AC10</f>
        <v>0</v>
      </c>
      <c r="Z16" s="30">
        <f>X16+Y16</f>
        <v>0</v>
      </c>
      <c r="AA16" s="30"/>
      <c r="AB16" s="30"/>
      <c r="AC16" s="30"/>
      <c r="AD16" s="30"/>
      <c r="AE16" s="30"/>
      <c r="AF16" s="30"/>
    </row>
    <row r="17" spans="3:32" ht="19.5" customHeight="1">
      <c r="C17" s="68">
        <v>0.35</v>
      </c>
      <c r="D17" s="69">
        <f>$E$10*C17</f>
        <v>0</v>
      </c>
      <c r="E17" s="69">
        <f>$H$10*C17</f>
        <v>0</v>
      </c>
      <c r="F17" s="69">
        <f>$K$10*C17</f>
        <v>0</v>
      </c>
      <c r="G17" s="69">
        <f>$N$10*C17</f>
        <v>0</v>
      </c>
      <c r="H17" s="70">
        <f>$Q$10*C17</f>
        <v>0</v>
      </c>
      <c r="I17" s="30">
        <f>SUM(D17:H17)</f>
        <v>0</v>
      </c>
      <c r="S17" s="62">
        <f t="shared" si="3"/>
        <v>44561</v>
      </c>
      <c r="T17" s="28">
        <f t="shared" si="3"/>
        <v>0</v>
      </c>
      <c r="U17" s="30">
        <f>'PC-AN2'!X10</f>
        <v>0</v>
      </c>
      <c r="V17" s="30">
        <f>'PC-AN2'!Y10</f>
        <v>0</v>
      </c>
      <c r="W17" s="30">
        <f>U17+V17</f>
        <v>0</v>
      </c>
      <c r="X17" s="30">
        <f>'PC-AN2'!Z10</f>
        <v>0</v>
      </c>
      <c r="Y17" s="30">
        <f>'PC-AN2'!AA10</f>
        <v>0</v>
      </c>
      <c r="Z17" s="30">
        <f>X17+Y17</f>
        <v>0</v>
      </c>
      <c r="AA17" s="30">
        <f>'PC-AN2'!AB10</f>
        <v>0</v>
      </c>
      <c r="AB17" s="30">
        <f>'PC-AN2'!AC10</f>
        <v>0</v>
      </c>
      <c r="AC17" s="30">
        <f>AA17+AB17</f>
        <v>0</v>
      </c>
      <c r="AD17" s="30"/>
      <c r="AE17" s="30"/>
      <c r="AF17" s="30"/>
    </row>
    <row r="18" spans="3:32" ht="13.5" customHeight="1">
      <c r="C18" s="127">
        <v>0.1</v>
      </c>
      <c r="D18" s="129">
        <f>$E$10*C18</f>
        <v>0</v>
      </c>
      <c r="E18" s="129">
        <f>$H$10*C18</f>
        <v>0</v>
      </c>
      <c r="F18" s="129">
        <f>$K$10*C18</f>
        <v>0</v>
      </c>
      <c r="G18" s="129">
        <f>$N$10*C18</f>
        <v>0</v>
      </c>
      <c r="H18" s="130">
        <f>$Q$10*C18</f>
        <v>0</v>
      </c>
      <c r="I18" s="130">
        <f>SUM(D19:H19)</f>
        <v>0</v>
      </c>
      <c r="S18" s="62">
        <f t="shared" si="3"/>
        <v>44926</v>
      </c>
      <c r="T18" s="28">
        <f t="shared" si="3"/>
        <v>0</v>
      </c>
      <c r="U18" s="30">
        <f>'PC-AN3'!V10</f>
        <v>0</v>
      </c>
      <c r="V18" s="30">
        <f>'PC-AN3'!W10</f>
        <v>0</v>
      </c>
      <c r="W18" s="30">
        <f>U18+V18</f>
        <v>0</v>
      </c>
      <c r="X18" s="30">
        <f>'PC-AN3'!X10</f>
        <v>0</v>
      </c>
      <c r="Y18" s="30">
        <f>'PC-AN3'!Y10</f>
        <v>0</v>
      </c>
      <c r="Z18" s="30">
        <f>X18+Y18</f>
        <v>0</v>
      </c>
      <c r="AA18" s="30">
        <f>'PC-AN3'!Z10</f>
        <v>0</v>
      </c>
      <c r="AB18" s="30">
        <f>'PC-AN3'!AA10</f>
        <v>0</v>
      </c>
      <c r="AC18" s="30">
        <f>AA18+AB18</f>
        <v>0</v>
      </c>
      <c r="AD18" s="30">
        <f>'PC-AN3'!AB10</f>
        <v>0</v>
      </c>
      <c r="AE18" s="30">
        <f>'PC-AN3'!AC10</f>
        <v>0</v>
      </c>
      <c r="AF18" s="30">
        <f>AD18+AE18</f>
        <v>0</v>
      </c>
    </row>
    <row r="19" spans="3:32" ht="15" customHeight="1">
      <c r="C19" s="128"/>
      <c r="D19" s="131"/>
      <c r="E19" s="131"/>
      <c r="F19" s="131"/>
      <c r="G19" s="131"/>
      <c r="H19" s="132"/>
      <c r="I19" s="132"/>
      <c r="S19" s="71" t="str">
        <f>+S10</f>
        <v>Total</v>
      </c>
      <c r="T19" s="63">
        <f t="shared" ref="T19:AF19" si="4">+SUM(T16:T18)</f>
        <v>0</v>
      </c>
      <c r="U19" s="63">
        <f t="shared" si="4"/>
        <v>0</v>
      </c>
      <c r="V19" s="63">
        <f t="shared" si="4"/>
        <v>0</v>
      </c>
      <c r="W19" s="63">
        <f t="shared" si="4"/>
        <v>0</v>
      </c>
      <c r="X19" s="72">
        <f t="shared" si="4"/>
        <v>0</v>
      </c>
      <c r="Y19" s="72">
        <f t="shared" si="4"/>
        <v>0</v>
      </c>
      <c r="Z19" s="72">
        <f t="shared" si="4"/>
        <v>0</v>
      </c>
      <c r="AA19" s="72">
        <f t="shared" si="4"/>
        <v>0</v>
      </c>
      <c r="AB19" s="72">
        <f t="shared" si="4"/>
        <v>0</v>
      </c>
      <c r="AC19" s="72">
        <f t="shared" si="4"/>
        <v>0</v>
      </c>
      <c r="AD19" s="72">
        <f t="shared" si="4"/>
        <v>0</v>
      </c>
      <c r="AE19" s="72">
        <f t="shared" si="4"/>
        <v>0</v>
      </c>
      <c r="AF19" s="72">
        <f t="shared" si="4"/>
        <v>0</v>
      </c>
    </row>
    <row r="21" spans="3:32" ht="11.25" customHeight="1"/>
    <row r="22" spans="3:32" ht="11.25" customHeight="1"/>
    <row r="23" spans="3:32" ht="11.25" customHeight="1"/>
    <row r="24" spans="3:32" ht="11.25" customHeight="1"/>
    <row r="65535" ht="12.75" customHeight="1"/>
    <row r="65536" ht="12.75" customHeight="1"/>
  </sheetData>
  <sheetProtection selectLockedCells="1" selectUnlockedCells="1"/>
  <mergeCells count="35">
    <mergeCell ref="H18:H19"/>
    <mergeCell ref="I18:I19"/>
    <mergeCell ref="C18:C19"/>
    <mergeCell ref="D18:D19"/>
    <mergeCell ref="E18:E19"/>
    <mergeCell ref="F18:F19"/>
    <mergeCell ref="G18:G19"/>
    <mergeCell ref="A1:K1"/>
    <mergeCell ref="S1:Z1"/>
    <mergeCell ref="S3:AB3"/>
    <mergeCell ref="A4:A6"/>
    <mergeCell ref="C14:C15"/>
    <mergeCell ref="D14:H14"/>
    <mergeCell ref="I14:I15"/>
    <mergeCell ref="B4:B6"/>
    <mergeCell ref="U14:W14"/>
    <mergeCell ref="S4:S6"/>
    <mergeCell ref="AA14:AC14"/>
    <mergeCell ref="U4:AF4"/>
    <mergeCell ref="C5:E5"/>
    <mergeCell ref="F5:H5"/>
    <mergeCell ref="I5:K5"/>
    <mergeCell ref="L5:N5"/>
    <mergeCell ref="O5:Q5"/>
    <mergeCell ref="C4:Q4"/>
    <mergeCell ref="X5:Z5"/>
    <mergeCell ref="T4:T6"/>
    <mergeCell ref="AD5:AF5"/>
    <mergeCell ref="U5:W5"/>
    <mergeCell ref="X14:Z14"/>
    <mergeCell ref="AA5:AC5"/>
    <mergeCell ref="AD14:AF14"/>
    <mergeCell ref="S13:S15"/>
    <mergeCell ref="T13:T15"/>
    <mergeCell ref="U13:AF13"/>
  </mergeCells>
  <pageMargins left="0.1701388888888889" right="0.1701388888888889" top="0.99027777777777781" bottom="0.98402777777777772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contributiiobligatorii</vt:lpstr>
      <vt:lpstr>PC-AN1</vt:lpstr>
      <vt:lpstr>PC-AN2</vt:lpstr>
      <vt:lpstr>PC-AN3</vt:lpstr>
      <vt:lpstr>centralizator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TANIA-MIHAELA ROŞCA</dc:creator>
  <cp:lastModifiedBy>Horia</cp:lastModifiedBy>
  <dcterms:created xsi:type="dcterms:W3CDTF">2020-07-21T12:08:58Z</dcterms:created>
  <dcterms:modified xsi:type="dcterms:W3CDTF">2020-08-19T05:46:11Z</dcterms:modified>
</cp:coreProperties>
</file>