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D:\CLOUD\09_INFO DIVERSE\25_Info pub site MF\"/>
    </mc:Choice>
  </mc:AlternateContent>
  <xr:revisionPtr revIDLastSave="0" documentId="13_ncr:1_{FFD9B32C-0C74-4336-B8EF-9BF78BABA431}" xr6:coauthVersionLast="36" xr6:coauthVersionMax="46" xr10:uidLastSave="{00000000-0000-0000-0000-000000000000}"/>
  <bookViews>
    <workbookView xWindow="0" yWindow="0" windowWidth="51600" windowHeight="15285" tabRatio="512" activeTab="2" xr2:uid="{00000000-000D-0000-FFFF-FFFF00000000}"/>
  </bookViews>
  <sheets>
    <sheet name="PAAP_2022" sheetId="1" r:id="rId1"/>
    <sheet name="A1_AD" sheetId="2" r:id="rId2"/>
    <sheet name="A2_Ex_L98" sheetId="3" r:id="rId3"/>
    <sheet name="Proiecte" sheetId="10" state="hidden" r:id="rId4"/>
    <sheet name="Pivot CB" sheetId="5" state="hidden" r:id="rId5"/>
    <sheet name="Pivot CA" sheetId="6" state="hidden" r:id="rId6"/>
    <sheet name="Pivot_Leveling" sheetId="8" state="hidden" r:id="rId7"/>
    <sheet name="Leveling" sheetId="9" state="hidden" r:id="rId8"/>
    <sheet name="Liste" sheetId="4" r:id="rId9"/>
  </sheets>
  <definedNames>
    <definedName name="_xlcn.WorksheetConnection_2018_07_16_PAAP_electronic_APROBAT_OPC.xlsxCoduri_bugetare1" hidden="1">Coduri_bugetare[]</definedName>
    <definedName name="_xlcn.WorksheetConnection_2018_07_16_PAAP_electronic_APROBAT_OPC.xlsxDisponibil1" hidden="1">Disponibil[]</definedName>
    <definedName name="_xlcn.WorksheetConnection_2018_07_16_PAAP_electronic_APROBAT_OPC.xlsxTabel_A8_AD1" hidden="1">Tabel_A1_AD[]</definedName>
    <definedName name="_xlcn.WorksheetConnection_2018_07_16_PAAP_electronic_APROBAT_OPC.xlsxTabel_A9_Ex_L981" hidden="1">Tabel_A2_Ex_L98[]</definedName>
    <definedName name="_xlcn.WorksheetConnection_2018_07_16_PAAP_electronic_APROBAT_OPC.xlsxTabel_PAAP20181" hidden="1">Tabel_PAAP2019</definedName>
    <definedName name="_xlcn.WorksheetConnection_2018_11_08_PAAP_electronic_lucru.xlsxInvestitii1" hidden="1">Investitii[]</definedName>
    <definedName name="_xlcn.WorksheetConnection_2019_01_15_PAAP_2019_forma_initiala_electronic_lucru.xlsxResponsabil_achizitie1" hidden="1">Responsabil_achizitie[]</definedName>
    <definedName name="_xlcn.WorksheetConnection_2019_01_15_PAAP_2019_forma_initiala_electronic_lucru.xlsxStatus_lucrare1" hidden="1">Status_lucrare[]</definedName>
    <definedName name="_xlcn.WorksheetConnection_2019_01_15_PAAP_2019_forma_initiala_electronic_lucru.xlsxTipul_Procedurii1" hidden="1">Tipul_Procedurii[]</definedName>
    <definedName name="_xlcn.WorksheetConnection_2019_03_25_PAAP_2019_forma_initiala_electronic_lucru_V14_cu_Proiecte.xlsxTabel_Proiecte1" hidden="1">Tabel_Proiecte[]</definedName>
    <definedName name="_xlcn.WorksheetConnection_2020_01_20_PAAP_2020_electronic_lucru_VX.Y.xlsxTrimestrializare1" hidden="1">Trimestrializare[]</definedName>
    <definedName name="art_buget">Liste!$E$2:$E$49</definedName>
    <definedName name="CPV_principal" localSheetId="1">A1_AD!$C$29</definedName>
    <definedName name="dir_solicitanta">Liste!$I$14:$I$22</definedName>
    <definedName name="mod_derulare">Liste!$A$21:$A$22</definedName>
    <definedName name="necesit_AD">Liste!$M$2:$M$50</definedName>
    <definedName name="_xlnm.Print_Area" localSheetId="1">A1_AD!$A$1:$R$107</definedName>
    <definedName name="_xlnm.Print_Area" localSheetId="2">A2_Ex_L98!$A$1:$K$17</definedName>
    <definedName name="_xlnm.Print_Area" localSheetId="0">PAAP_2022!$A$1:$R$54</definedName>
    <definedName name="_xlnm.Print_Area" localSheetId="3">Proiecte!$A$1:$M$65</definedName>
    <definedName name="_xlnm.Print_Titles" localSheetId="1">A1_AD!$14:$14</definedName>
    <definedName name="_xlnm.Print_Titles" localSheetId="2">A2_Ex_L98!$8:$8</definedName>
    <definedName name="_xlnm.Print_Titles" localSheetId="0">PAAP_2022!$13:$13</definedName>
    <definedName name="_xlnm.Print_Titles" localSheetId="3">Proiecte!$8:$8</definedName>
    <definedName name="Proiecte">Lista_proiecte[Proiecte]</definedName>
    <definedName name="responsabil_achiz">Liste!$A$38:$A$51</definedName>
    <definedName name="status_achiz">Liste!$A$25:$A$33</definedName>
    <definedName name="tip_derulare">Liste!$A$21:$A$22</definedName>
    <definedName name="tip_procedura">Liste!$A$2:$A$17</definedName>
    <definedName name="VA_cu_TVA" localSheetId="1">A1_AD!#REF!</definedName>
    <definedName name="VA_fara_TVA" localSheetId="1">A1_AD!$E$16</definedName>
    <definedName name="VEA_fara_TVA" localSheetId="1">A1_AD!$F$35</definedName>
  </definedNames>
  <calcPr calcId="191029"/>
  <pivotCaches>
    <pivotCache cacheId="0" r:id="rId10"/>
    <pivotCache cacheId="1" r:id="rId11"/>
    <pivotCache cacheId="2" r:id="rId1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rimestrializare" name="Trimestrializare" connection="WorksheetConnection_2020_01_20_PAAP_2020_electronic_lucru_VX.Y.xlsx!Trimestrializare"/>
          <x15:modelTable id="Tabel_Proiecte" name="Tabel_Proiecte" connection="WorksheetConnection_2019_03_25_PAAP_2019_forma_initiala_electronic_lucru_V14_cu_Proiecte.xlsx!Tabel_Proiecte"/>
          <x15:modelTable id="Tipul_Procedurii" name="Tipul_Procedurii" connection="WorksheetConnection_2019_01_15_PAAP_2019_forma_initiala_electronic_lucru.xlsx!Tipul_Procedurii"/>
          <x15:modelTable id="Status_lucrare" name="Status_lucrare" connection="WorksheetConnection_2019_01_15_PAAP_2019_forma_initiala_electronic_lucru.xlsx!Status_lucrare"/>
          <x15:modelTable id="Responsabil_achizitie" name="Responsabil_achizitie" connection="WorksheetConnection_2019_01_15_PAAP_2019_forma_initiala_electronic_lucru.xlsx!Responsabil_achizitie"/>
          <x15:modelTable id="Investitii" name="Investitii" connection="WorksheetConnection_2018_11_08_PAAP_electronic_lucru.xlsx!Investitii"/>
          <x15:modelTable id="Tabel_PAAP2018" name="Tabel_PAAP2018" connection="WorksheetConnection_2018_07_16_PAAP_electronic_APROBAT_OPC.xlsx!Tabel_PAAP2018"/>
          <x15:modelTable id="Tabel_A9_Ex_L98" name="Tabel_A9_Ex_L98" connection="WorksheetConnection_2018_07_16_PAAP_electronic_APROBAT_OPC.xlsx!Tabel_A9_Ex_L98"/>
          <x15:modelTable id="Tabel_A8_AD" name="Tabel_A8_AD" connection="WorksheetConnection_2018_07_16_PAAP_electronic_APROBAT_OPC.xlsx!Tabel_A8_AD"/>
          <x15:modelTable id="Disponibil" name="Disponibil" connection="WorksheetConnection_2018_07_16_PAAP_electronic_APROBAT_OPC.xlsx!Disponibil"/>
          <x15:modelTable id="Coduri_bugetare" name="Coduri_bugetare" connection="WorksheetConnection_2018_07_16_PAAP_electronic_APROBAT_OPC.xlsx!Coduri_bugetare"/>
        </x15:modelTables>
        <x15:modelRelationships>
          <x15:modelRelationship fromTable="Tabel_PAAP2018" fromColumn="Articol Bugetar" toTable="Coduri_bugetare" toColumn="Cod bugetar"/>
          <x15:modelRelationship fromTable="Tabel_PAAP2018" fromColumn="Pus disponibil" toTable="Disponibil" toColumn="Disponibil"/>
          <x15:modelRelationship fromTable="Tabel_PAAP2018" fromColumn="Trimestru" toTable="Investitii" toColumn="Investitii"/>
          <x15:modelRelationship fromTable="Tabel_PAAP2018" fromColumn="Responsabil" toTable="Responsabil_achizitie" toColumn="Responsabil achizitie"/>
          <x15:modelRelationship fromTable="Tabel_PAAP2018" fromColumn="Tip procedura" toTable="Tipul_Procedurii" toColumn="Procedura"/>
          <x15:modelRelationship fromTable="Tabel_PAAP2018" fromColumn="Stare" toTable="Status_lucrare" toColumn="Status"/>
          <x15:modelRelationship fromTable="Tabel_PAAP2018" fromColumn="Trimestru" toTable="Trimestrializare" toColumn="Trimestrializare"/>
          <x15:modelRelationship fromTable="Tabel_A8_AD" fromColumn="Articol Bugetar" toTable="Coduri_bugetare" toColumn="Cod bugetar"/>
          <x15:modelRelationship fromTable="Tabel_A8_AD" fromColumn="Pus disponibil" toTable="Disponibil" toColumn="Disponibil"/>
          <x15:modelRelationship fromTable="Tabel_A8_AD" fromColumn="Trimestru" toTable="Investitii" toColumn="Investitii"/>
          <x15:modelRelationship fromTable="Tabel_A8_AD" fromColumn="Responsabil" toTable="Responsabil_achizitie" toColumn="Responsabil achizitie"/>
          <x15:modelRelationship fromTable="Tabel_A8_AD" fromColumn="Tip AD" toTable="Tipul_Procedurii" toColumn="Procedura"/>
          <x15:modelRelationship fromTable="Tabel_A8_AD" fromColumn="Stare" toTable="Status_lucrare" toColumn="Status"/>
          <x15:modelRelationship fromTable="Tabel_A8_AD" fromColumn="Trimestru" toTable="Trimestrializare" toColumn="Trimestrializare"/>
          <x15:modelRelationship fromTable="Tabel_A9_Ex_L98" fromColumn="Articol Bugetar" toTable="Coduri_bugetare" toColumn="Cod bugetar"/>
          <x15:modelRelationship fromTable="Tabel_A9_Ex_L98" fromColumn="Pus disponibil" toTable="Disponibil" toColumn="Disponibil"/>
          <x15:modelRelationship fromTable="Tabel_A9_Ex_L98" fromColumn="Trimestru" toTable="Investitii" toColumn="Investitii"/>
          <x15:modelRelationship fromTable="Tabel_A9_Ex_L98" fromColumn="Responsabil" toTable="Responsabil_achizitie" toColumn="Responsabil achizitie"/>
          <x15:modelRelationship fromTable="Tabel_A9_Ex_L98" fromColumn="Tip procedura" toTable="Tipul_Procedurii" toColumn="Procedura"/>
          <x15:modelRelationship fromTable="Tabel_A9_Ex_L98" fromColumn="Stare" toTable="Status_lucrare" toColumn="Status"/>
          <x15:modelRelationship fromTable="Tabel_A9_Ex_L98" fromColumn="Trimestru" toTable="Trimestrializare" toColumn="Trimestrializare"/>
          <x15:modelRelationship fromTable="Tabel_Proiecte" fromColumn="Tip procedura" toTable="Tipul_Procedurii" toColumn="Procedura"/>
          <x15:modelRelationship fromTable="Tabel_Proiecte" fromColumn="Responsabil" toTable="Responsabil_achizitie" toColumn="Responsabil achizitie"/>
          <x15:modelRelationship fromTable="Tabel_Proiecte" fromColumn="Stare" toTable="Status_lucrare" toColumn="Status"/>
        </x15:modelRelationships>
      </x15:dataModel>
    </ext>
  </extLst>
</workbook>
</file>

<file path=xl/calcChain.xml><?xml version="1.0" encoding="utf-8"?>
<calcChain xmlns="http://schemas.openxmlformats.org/spreadsheetml/2006/main">
  <c r="D16" i="3" l="1"/>
  <c r="E16" i="3"/>
  <c r="D41" i="1" l="1"/>
  <c r="D11" i="10" l="1"/>
  <c r="D13" i="10"/>
  <c r="D17" i="10"/>
  <c r="E26" i="10"/>
  <c r="F26" i="10"/>
  <c r="D2" i="5"/>
  <c r="E41" i="1" l="1"/>
  <c r="L4" i="9"/>
  <c r="M19" i="9" l="1"/>
  <c r="L22" i="9" l="1"/>
  <c r="E51" i="10" l="1"/>
  <c r="D51" i="10"/>
  <c r="G3" i="9"/>
  <c r="E10" i="9"/>
  <c r="B8" i="9"/>
  <c r="C10" i="9"/>
  <c r="G11" i="9"/>
  <c r="I7" i="9"/>
  <c r="F5" i="9"/>
  <c r="G7" i="9"/>
  <c r="E14" i="9"/>
  <c r="E4" i="9"/>
  <c r="I6" i="9"/>
  <c r="I11" i="9"/>
  <c r="C5" i="9"/>
  <c r="C4" i="9"/>
  <c r="J11" i="9"/>
  <c r="G15" i="9"/>
  <c r="J6" i="9"/>
  <c r="K6" i="9"/>
  <c r="I13" i="9"/>
  <c r="H12" i="9"/>
  <c r="I5" i="9"/>
  <c r="F13" i="9"/>
  <c r="F6" i="9"/>
  <c r="B4" i="9"/>
  <c r="L5" i="9"/>
  <c r="K3" i="9"/>
  <c r="H13" i="9"/>
  <c r="L13" i="9"/>
  <c r="K13" i="9"/>
  <c r="E8" i="9"/>
  <c r="K9" i="9"/>
  <c r="B5" i="9"/>
  <c r="F3" i="9"/>
  <c r="D5" i="9"/>
  <c r="G4" i="9"/>
  <c r="F15" i="9"/>
  <c r="K11" i="9"/>
  <c r="J13" i="9"/>
  <c r="F9" i="9"/>
  <c r="F8" i="9"/>
  <c r="F4" i="9"/>
  <c r="J3" i="9"/>
  <c r="B14" i="9"/>
  <c r="C7" i="9"/>
  <c r="F11" i="9"/>
  <c r="L9" i="9"/>
  <c r="G5" i="9"/>
  <c r="H14" i="9"/>
  <c r="B9" i="9"/>
  <c r="K12" i="9"/>
  <c r="H8" i="9"/>
  <c r="I12" i="9"/>
  <c r="J8" i="9"/>
  <c r="E6" i="9"/>
  <c r="I3" i="9"/>
  <c r="I4" i="9"/>
  <c r="L8" i="9"/>
  <c r="I15" i="9"/>
  <c r="G14" i="9"/>
  <c r="I14" i="9"/>
  <c r="L11" i="9"/>
  <c r="G9" i="9"/>
  <c r="D10" i="9"/>
  <c r="D3" i="9"/>
  <c r="H6" i="9"/>
  <c r="H4" i="9"/>
  <c r="L7" i="9"/>
  <c r="J10" i="9"/>
  <c r="F7" i="9"/>
  <c r="G12" i="9"/>
  <c r="L14" i="9"/>
  <c r="E7" i="9"/>
  <c r="D15" i="9"/>
  <c r="E15" i="9"/>
  <c r="C11" i="9"/>
  <c r="I10" i="9"/>
  <c r="E12" i="9"/>
  <c r="E3" i="9"/>
  <c r="H10" i="9"/>
  <c r="B10" i="9"/>
  <c r="L6" i="9"/>
  <c r="G13" i="9"/>
  <c r="J14" i="9"/>
  <c r="D12" i="9"/>
  <c r="E13" i="9"/>
  <c r="K7" i="9"/>
  <c r="K8" i="9"/>
  <c r="F10" i="9"/>
  <c r="G6" i="9"/>
  <c r="K4" i="9"/>
  <c r="B11" i="9"/>
  <c r="H15" i="9"/>
  <c r="J7" i="9"/>
  <c r="C9" i="9"/>
  <c r="B6" i="9"/>
  <c r="K5" i="9"/>
  <c r="J15" i="9"/>
  <c r="J5" i="9"/>
  <c r="D9" i="9"/>
  <c r="K15" i="9"/>
  <c r="J4" i="9"/>
  <c r="G10" i="9"/>
  <c r="D6" i="9"/>
  <c r="G8" i="9"/>
  <c r="C6" i="9"/>
  <c r="H5" i="9"/>
  <c r="L12" i="9"/>
  <c r="H11" i="9"/>
  <c r="C14" i="9"/>
  <c r="D4" i="9"/>
  <c r="C3" i="9"/>
  <c r="D7" i="9"/>
  <c r="B13" i="9"/>
  <c r="L10" i="9"/>
  <c r="D11" i="9"/>
  <c r="B12" i="9"/>
  <c r="E5" i="9"/>
  <c r="H9" i="9"/>
  <c r="L3" i="9"/>
  <c r="I8" i="9"/>
  <c r="C13" i="9"/>
  <c r="K10" i="9"/>
  <c r="E9" i="9"/>
  <c r="D14" i="9"/>
  <c r="H7" i="9"/>
  <c r="E11" i="9"/>
  <c r="D13" i="9"/>
  <c r="H3" i="9"/>
  <c r="F12" i="9"/>
  <c r="K14" i="9"/>
  <c r="D8" i="9"/>
  <c r="L15" i="9"/>
  <c r="F14" i="9"/>
  <c r="B15" i="9"/>
  <c r="C15" i="9"/>
  <c r="I9" i="9"/>
  <c r="B3" i="9"/>
  <c r="J9" i="9"/>
  <c r="C12" i="9"/>
  <c r="C8" i="9"/>
  <c r="J12" i="9"/>
  <c r="B7" i="9"/>
  <c r="E33" i="9" l="1"/>
  <c r="L21" i="9"/>
  <c r="L16" i="9"/>
  <c r="J32" i="9"/>
  <c r="H32" i="9"/>
  <c r="J25" i="9"/>
  <c r="M5" i="9"/>
  <c r="H31" i="9"/>
  <c r="J24" i="9"/>
  <c r="F30" i="9"/>
  <c r="J28" i="9"/>
  <c r="E26" i="9"/>
  <c r="H22" i="9"/>
  <c r="M12" i="9"/>
  <c r="E21" i="9"/>
  <c r="E16" i="9"/>
  <c r="M7" i="9"/>
  <c r="E28" i="9"/>
  <c r="C27" i="9"/>
  <c r="E22" i="9"/>
  <c r="H24" i="9"/>
  <c r="G16" i="9"/>
  <c r="M13" i="9"/>
  <c r="F32" i="9"/>
  <c r="M9" i="9"/>
  <c r="C23" i="9"/>
  <c r="C33" i="9"/>
  <c r="C28" i="9"/>
  <c r="M4" i="9"/>
  <c r="C26" i="9"/>
  <c r="E32" i="9"/>
  <c r="M15" i="9"/>
  <c r="H30" i="9"/>
  <c r="J27" i="9"/>
  <c r="F23" i="9"/>
  <c r="L32" i="9"/>
  <c r="E23" i="9"/>
  <c r="E24" i="9"/>
  <c r="M6" i="9"/>
  <c r="H27" i="9"/>
  <c r="F26" i="9"/>
  <c r="L29" i="9"/>
  <c r="H29" i="9"/>
  <c r="I26" i="9"/>
  <c r="H21" i="9"/>
  <c r="H16" i="9"/>
  <c r="F22" i="9"/>
  <c r="C22" i="9"/>
  <c r="H28" i="9"/>
  <c r="C29" i="9"/>
  <c r="C24" i="9"/>
  <c r="F25" i="9"/>
  <c r="L31" i="9"/>
  <c r="J30" i="9"/>
  <c r="H23" i="9"/>
  <c r="E27" i="9"/>
  <c r="M11" i="9"/>
  <c r="M10" i="9"/>
  <c r="L30" i="9"/>
  <c r="C30" i="9"/>
  <c r="L25" i="9"/>
  <c r="L33" i="9"/>
  <c r="F29" i="9"/>
  <c r="E29" i="9"/>
  <c r="M14" i="9"/>
  <c r="G26" i="9"/>
  <c r="F24" i="9"/>
  <c r="F21" i="9"/>
  <c r="F16" i="9"/>
  <c r="F31" i="9"/>
  <c r="J29" i="9"/>
  <c r="J21" i="9"/>
  <c r="J16" i="9"/>
  <c r="J26" i="9"/>
  <c r="E30" i="9"/>
  <c r="B26" i="9"/>
  <c r="M8" i="9"/>
  <c r="F27" i="9"/>
  <c r="K16" i="9"/>
  <c r="J33" i="9"/>
  <c r="H26" i="9"/>
  <c r="J23" i="9"/>
  <c r="F28" i="9"/>
  <c r="L28" i="9"/>
  <c r="J22" i="9"/>
  <c r="E25" i="9"/>
  <c r="L26" i="9"/>
  <c r="C16" i="9"/>
  <c r="C21" i="9"/>
  <c r="C25" i="9"/>
  <c r="L24" i="9"/>
  <c r="J31" i="9"/>
  <c r="H33" i="9"/>
  <c r="L27" i="9"/>
  <c r="E31" i="9"/>
  <c r="K26" i="9"/>
  <c r="L23" i="9"/>
  <c r="D16" i="9"/>
  <c r="C32" i="9"/>
  <c r="H25" i="9"/>
  <c r="C31" i="9"/>
  <c r="I16" i="9"/>
  <c r="M3" i="9"/>
  <c r="B16" i="9"/>
  <c r="F33" i="9"/>
  <c r="D26" i="9"/>
  <c r="C34" i="9" l="1"/>
  <c r="M26" i="9"/>
  <c r="H34" i="9"/>
  <c r="E34" i="9"/>
  <c r="F34" i="9"/>
  <c r="L34" i="9"/>
  <c r="M16" i="9"/>
  <c r="J34" i="9"/>
  <c r="B23" i="9"/>
  <c r="B22" i="9"/>
  <c r="D21" i="9"/>
  <c r="B24" i="9"/>
  <c r="B21" i="9"/>
  <c r="G24" i="9" l="1"/>
  <c r="I28" i="9"/>
  <c r="K33" i="9"/>
  <c r="D30" i="9"/>
  <c r="D29" i="9"/>
  <c r="B29" i="9"/>
  <c r="B27" i="9"/>
  <c r="G32" i="9"/>
  <c r="G30" i="9"/>
  <c r="I23" i="9"/>
  <c r="K21" i="9"/>
  <c r="D22" i="9"/>
  <c r="I25" i="9"/>
  <c r="G28" i="9"/>
  <c r="K22" i="9"/>
  <c r="K25" i="9"/>
  <c r="K24" i="9"/>
  <c r="D25" i="9"/>
  <c r="K28" i="9"/>
  <c r="K30" i="9"/>
  <c r="B25" i="9"/>
  <c r="D27" i="9"/>
  <c r="G31" i="9"/>
  <c r="I22" i="9"/>
  <c r="B31" i="9"/>
  <c r="G21" i="9"/>
  <c r="K32" i="9"/>
  <c r="G25" i="9"/>
  <c r="D28" i="9"/>
  <c r="G22" i="9"/>
  <c r="I33" i="9"/>
  <c r="B32" i="9"/>
  <c r="I31" i="9"/>
  <c r="I21" i="9"/>
  <c r="I27" i="9"/>
  <c r="K27" i="9"/>
  <c r="D32" i="9"/>
  <c r="D23" i="9"/>
  <c r="B30" i="9"/>
  <c r="I29" i="9"/>
  <c r="G27" i="9"/>
  <c r="B33" i="9"/>
  <c r="B28" i="9"/>
  <c r="I30" i="9"/>
  <c r="G33" i="9"/>
  <c r="K23" i="9"/>
  <c r="D33" i="9"/>
  <c r="K29" i="9"/>
  <c r="I32" i="9"/>
  <c r="D31" i="9"/>
  <c r="K31" i="9"/>
  <c r="I24" i="9"/>
  <c r="G23" i="9"/>
  <c r="G29" i="9"/>
  <c r="D24" i="9"/>
  <c r="M24" i="9" l="1"/>
  <c r="M28" i="9"/>
  <c r="M23" i="9"/>
  <c r="M32" i="9"/>
  <c r="M21" i="9"/>
  <c r="M22" i="9"/>
  <c r="M27" i="9"/>
  <c r="M30" i="9"/>
  <c r="M29" i="9"/>
  <c r="M33" i="9"/>
  <c r="M31" i="9"/>
  <c r="M25" i="9"/>
  <c r="B34" i="9"/>
  <c r="I34" i="9"/>
  <c r="G34" i="9"/>
  <c r="K34" i="9"/>
  <c r="D34" i="9"/>
  <c r="M34" i="9" l="1"/>
  <c r="D3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2018_07_16_PAAP_electronic_APROBAT_OPC.xlsx!Coduri_bugetare" type="102" refreshedVersion="6" minRefreshableVersion="5">
    <extLst>
      <ext xmlns:x15="http://schemas.microsoft.com/office/spreadsheetml/2010/11/main" uri="{DE250136-89BD-433C-8126-D09CA5730AF9}">
        <x15:connection id="Coduri_bugetare">
          <x15:rangePr sourceName="_xlcn.WorksheetConnection_2018_07_16_PAAP_electronic_APROBAT_OPC.xlsxCoduri_bugetare1"/>
        </x15:connection>
      </ext>
    </extLst>
  </connection>
  <connection id="3" xr16:uid="{00000000-0015-0000-FFFF-FFFF02000000}" name="WorksheetConnection_2018_07_16_PAAP_electronic_APROBAT_OPC.xlsx!Disponibil" type="102" refreshedVersion="6" minRefreshableVersion="5">
    <extLst>
      <ext xmlns:x15="http://schemas.microsoft.com/office/spreadsheetml/2010/11/main" uri="{DE250136-89BD-433C-8126-D09CA5730AF9}">
        <x15:connection id="Disponibil">
          <x15:rangePr sourceName="_xlcn.WorksheetConnection_2018_07_16_PAAP_electronic_APROBAT_OPC.xlsxDisponibil1"/>
        </x15:connection>
      </ext>
    </extLst>
  </connection>
  <connection id="4" xr16:uid="{00000000-0015-0000-FFFF-FFFF03000000}" name="WorksheetConnection_2018_07_16_PAAP_electronic_APROBAT_OPC.xlsx!Tabel_A8_AD" type="102" refreshedVersion="6" minRefreshableVersion="5">
    <extLst>
      <ext xmlns:x15="http://schemas.microsoft.com/office/spreadsheetml/2010/11/main" uri="{DE250136-89BD-433C-8126-D09CA5730AF9}">
        <x15:connection id="Tabel_A8_AD">
          <x15:rangePr sourceName="_xlcn.WorksheetConnection_2018_07_16_PAAP_electronic_APROBAT_OPC.xlsxTabel_A8_AD1"/>
        </x15:connection>
      </ext>
    </extLst>
  </connection>
  <connection id="5" xr16:uid="{00000000-0015-0000-FFFF-FFFF04000000}" name="WorksheetConnection_2018_07_16_PAAP_electronic_APROBAT_OPC.xlsx!Tabel_A9_Ex_L98" type="102" refreshedVersion="6" minRefreshableVersion="5">
    <extLst>
      <ext xmlns:x15="http://schemas.microsoft.com/office/spreadsheetml/2010/11/main" uri="{DE250136-89BD-433C-8126-D09CA5730AF9}">
        <x15:connection id="Tabel_A9_Ex_L98">
          <x15:rangePr sourceName="_xlcn.WorksheetConnection_2018_07_16_PAAP_electronic_APROBAT_OPC.xlsxTabel_A9_Ex_L981"/>
        </x15:connection>
      </ext>
    </extLst>
  </connection>
  <connection id="6" xr16:uid="{00000000-0015-0000-FFFF-FFFF05000000}" name="WorksheetConnection_2018_07_16_PAAP_electronic_APROBAT_OPC.xlsx!Tabel_PAAP2018" type="102" refreshedVersion="6" minRefreshableVersion="5">
    <extLst>
      <ext xmlns:x15="http://schemas.microsoft.com/office/spreadsheetml/2010/11/main" uri="{DE250136-89BD-433C-8126-D09CA5730AF9}">
        <x15:connection id="Tabel_PAAP2018" autoDelete="1">
          <x15:rangePr sourceName="_xlcn.WorksheetConnection_2018_07_16_PAAP_electronic_APROBAT_OPC.xlsxTabel_PAAP20181"/>
        </x15:connection>
      </ext>
    </extLst>
  </connection>
  <connection id="7" xr16:uid="{00000000-0015-0000-FFFF-FFFF06000000}" name="WorksheetConnection_2018_11_08_PAAP_electronic_lucru.xlsx!Investitii" type="102" refreshedVersion="6" minRefreshableVersion="5">
    <extLst>
      <ext xmlns:x15="http://schemas.microsoft.com/office/spreadsheetml/2010/11/main" uri="{DE250136-89BD-433C-8126-D09CA5730AF9}">
        <x15:connection id="Investitii">
          <x15:rangePr sourceName="_xlcn.WorksheetConnection_2018_11_08_PAAP_electronic_lucru.xlsxInvestitii1"/>
        </x15:connection>
      </ext>
    </extLst>
  </connection>
  <connection id="8" xr16:uid="{00000000-0015-0000-FFFF-FFFF07000000}" name="WorksheetConnection_2019_01_15_PAAP_2019_forma_initiala_electronic_lucru.xlsx!Responsabil_achizitie" type="102" refreshedVersion="6" minRefreshableVersion="5">
    <extLst>
      <ext xmlns:x15="http://schemas.microsoft.com/office/spreadsheetml/2010/11/main" uri="{DE250136-89BD-433C-8126-D09CA5730AF9}">
        <x15:connection id="Responsabil_achizitie">
          <x15:rangePr sourceName="_xlcn.WorksheetConnection_2019_01_15_PAAP_2019_forma_initiala_electronic_lucru.xlsxResponsabil_achizitie1"/>
        </x15:connection>
      </ext>
    </extLst>
  </connection>
  <connection id="9" xr16:uid="{00000000-0015-0000-FFFF-FFFF08000000}" name="WorksheetConnection_2019_01_15_PAAP_2019_forma_initiala_electronic_lucru.xlsx!Status_lucrare" type="102" refreshedVersion="6" minRefreshableVersion="5">
    <extLst>
      <ext xmlns:x15="http://schemas.microsoft.com/office/spreadsheetml/2010/11/main" uri="{DE250136-89BD-433C-8126-D09CA5730AF9}">
        <x15:connection id="Status_lucrare">
          <x15:rangePr sourceName="_xlcn.WorksheetConnection_2019_01_15_PAAP_2019_forma_initiala_electronic_lucru.xlsxStatus_lucrare1"/>
        </x15:connection>
      </ext>
    </extLst>
  </connection>
  <connection id="10" xr16:uid="{00000000-0015-0000-FFFF-FFFF09000000}" name="WorksheetConnection_2019_01_15_PAAP_2019_forma_initiala_electronic_lucru.xlsx!Tipul_Procedurii" type="102" refreshedVersion="6" minRefreshableVersion="5">
    <extLst>
      <ext xmlns:x15="http://schemas.microsoft.com/office/spreadsheetml/2010/11/main" uri="{DE250136-89BD-433C-8126-D09CA5730AF9}">
        <x15:connection id="Tipul_Procedurii">
          <x15:rangePr sourceName="_xlcn.WorksheetConnection_2019_01_15_PAAP_2019_forma_initiala_electronic_lucru.xlsxTipul_Procedurii1"/>
        </x15:connection>
      </ext>
    </extLst>
  </connection>
  <connection id="11" xr16:uid="{00000000-0015-0000-FFFF-FFFF0A000000}" name="WorksheetConnection_2019_03_25_PAAP_2019_forma_initiala_electronic_lucru_V14_cu_Proiecte.xlsx!Tabel_Proiecte" type="102" refreshedVersion="6" minRefreshableVersion="5">
    <extLst>
      <ext xmlns:x15="http://schemas.microsoft.com/office/spreadsheetml/2010/11/main" uri="{DE250136-89BD-433C-8126-D09CA5730AF9}">
        <x15:connection id="Tabel_Proiecte">
          <x15:rangePr sourceName="_xlcn.WorksheetConnection_2019_03_25_PAAP_2019_forma_initiala_electronic_lucru_V14_cu_Proiecte.xlsxTabel_Proiecte1"/>
        </x15:connection>
      </ext>
    </extLst>
  </connection>
  <connection id="12" xr16:uid="{00000000-0015-0000-FFFF-FFFF0B000000}" name="WorksheetConnection_2020_01_20_PAAP_2020_electronic_lucru_VX.Y.xlsx!Trimestrializare" type="102" refreshedVersion="6" minRefreshableVersion="5">
    <extLst>
      <ext xmlns:x15="http://schemas.microsoft.com/office/spreadsheetml/2010/11/main" uri="{DE250136-89BD-433C-8126-D09CA5730AF9}">
        <x15:connection id="Trimestrializare">
          <x15:rangePr sourceName="_xlcn.WorksheetConnection_2020_01_20_PAAP_2020_electronic_lucru_VX.Y.xlsxTrimestrializare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ThisWorkbookDataModel"/>
    <s v="{[Investitii].[Investitii].[All]}"/>
    <s v="{[Disponibil].[Disponibil].&amp;,[Disponibil].[Disponibil].&amp;[NU]}"/>
    <s v="{[Status_lucrare].[Status].&amp;[În plan]}"/>
    <s v="{[Disponibil].[Disponibil].[All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<sst xmlns="http://schemas.openxmlformats.org/spreadsheetml/2006/main" count="1761" uniqueCount="802">
  <si>
    <t>Nr. crt.</t>
  </si>
  <si>
    <t>Obiectul contractului</t>
  </si>
  <si>
    <t>CPV Principal</t>
  </si>
  <si>
    <t>Valoare estimata 
- lei fără TVA -</t>
  </si>
  <si>
    <t>Data inceperii</t>
  </si>
  <si>
    <t>Data finalizarii</t>
  </si>
  <si>
    <t>Tip procedura</t>
  </si>
  <si>
    <t>Responsabil</t>
  </si>
  <si>
    <t>Stare</t>
  </si>
  <si>
    <t>Observații</t>
  </si>
  <si>
    <t>Lista de investitii</t>
  </si>
  <si>
    <t>Pus disponibil</t>
  </si>
  <si>
    <t>Articol Bugetar</t>
  </si>
  <si>
    <t>Licitatie deschisa</t>
  </si>
  <si>
    <t>BACNEANU Virginia</t>
  </si>
  <si>
    <t>DA</t>
  </si>
  <si>
    <t>71.01.02</t>
  </si>
  <si>
    <t>71.01.30</t>
  </si>
  <si>
    <t>20.01.01</t>
  </si>
  <si>
    <t xml:space="preserve">Procedura simplificata </t>
  </si>
  <si>
    <t>HORIA Alina</t>
  </si>
  <si>
    <t>71.01.01</t>
  </si>
  <si>
    <t>20.01.06</t>
  </si>
  <si>
    <t>CRETU Anca</t>
  </si>
  <si>
    <t>NU</t>
  </si>
  <si>
    <t>20.01.30</t>
  </si>
  <si>
    <t>20.01.08</t>
  </si>
  <si>
    <t>CIMPEANU Carmen</t>
  </si>
  <si>
    <t>20.30.30</t>
  </si>
  <si>
    <t>20.12</t>
  </si>
  <si>
    <t>GHEORGHE Mirela</t>
  </si>
  <si>
    <t>20.01.03</t>
  </si>
  <si>
    <t>20.01.02</t>
  </si>
  <si>
    <t>ZLOTEA Liliana</t>
  </si>
  <si>
    <t>71.01.03</t>
  </si>
  <si>
    <t>20.01.09</t>
  </si>
  <si>
    <t>Negociere fara publicare prealabila</t>
  </si>
  <si>
    <t>20.01.04</t>
  </si>
  <si>
    <t>SAMOILA Maria</t>
  </si>
  <si>
    <t>20.02</t>
  </si>
  <si>
    <t>20.11</t>
  </si>
  <si>
    <t>TEODORESCU Margareta</t>
  </si>
  <si>
    <t>20.13</t>
  </si>
  <si>
    <t>20.05.30</t>
  </si>
  <si>
    <t>20.30.03</t>
  </si>
  <si>
    <t>20.30.02</t>
  </si>
  <si>
    <t>Atribuita</t>
  </si>
  <si>
    <t>20.05.01</t>
  </si>
  <si>
    <t>Exceptie art. 29 L98/2016</t>
  </si>
  <si>
    <t>Licitatie cu strigare</t>
  </si>
  <si>
    <t>20.30.04</t>
  </si>
  <si>
    <t>Exceptie art. 37 L98/2016</t>
  </si>
  <si>
    <t>Procedura proprie</t>
  </si>
  <si>
    <t>Licitatie restransa</t>
  </si>
  <si>
    <t>Negociere competitiva</t>
  </si>
  <si>
    <t>Dialog competitiv</t>
  </si>
  <si>
    <t>Parteneriat pentru inovare</t>
  </si>
  <si>
    <t>Concursul de solutii</t>
  </si>
  <si>
    <t>Procedura de atribuire aplicabila în cazul serviciilor sociale si al altor servicii specifice</t>
  </si>
  <si>
    <t>20.04.01</t>
  </si>
  <si>
    <t>Medicamente</t>
  </si>
  <si>
    <t>20.04.02</t>
  </si>
  <si>
    <t>Materiale sanitare</t>
  </si>
  <si>
    <t>20.04.03</t>
  </si>
  <si>
    <t>Reactivi</t>
  </si>
  <si>
    <t>20.04.04</t>
  </si>
  <si>
    <t>Dezinfectanti</t>
  </si>
  <si>
    <t>Uniforme si echipament</t>
  </si>
  <si>
    <t>20.05.03</t>
  </si>
  <si>
    <t>Lenjerie si accesorii de pat</t>
  </si>
  <si>
    <t>Alte obiecte de inventar</t>
  </si>
  <si>
    <t>20.06.01</t>
  </si>
  <si>
    <t>Deplasari interne, detasari, transferari</t>
  </si>
  <si>
    <t>20.06.02</t>
  </si>
  <si>
    <t>Deplasari în strainatate</t>
  </si>
  <si>
    <t>20.09</t>
  </si>
  <si>
    <t>Materiale de laborator</t>
  </si>
  <si>
    <t>20.1</t>
  </si>
  <si>
    <t>Cercetare-dezvoltare</t>
  </si>
  <si>
    <t>Carti, publicatii si materiale documentare</t>
  </si>
  <si>
    <t>Consultanta si expertiza</t>
  </si>
  <si>
    <t>Pregatire profesionala</t>
  </si>
  <si>
    <t>20.14</t>
  </si>
  <si>
    <t>Protectia muncii</t>
  </si>
  <si>
    <t>20.15</t>
  </si>
  <si>
    <t>Munitie, furnituri si armament de natura activelor fixe pentru armata</t>
  </si>
  <si>
    <t>20.16</t>
  </si>
  <si>
    <t>Studii si cercetari</t>
  </si>
  <si>
    <t>20.18</t>
  </si>
  <si>
    <t>Plati pentru finantarea patrimoniului genetic al animalelor</t>
  </si>
  <si>
    <t>20.19</t>
  </si>
  <si>
    <t>Contributii ale administratiei publice locale la realizarea unor lucrari si servicii de interes public local, în baza unor conventii sau contracte de asociere</t>
  </si>
  <si>
    <t>20.2</t>
  </si>
  <si>
    <t>Reabilitare infrastructura program inundatii pentru autoritati publice locale</t>
  </si>
  <si>
    <t>20.21</t>
  </si>
  <si>
    <t>Meteorologie</t>
  </si>
  <si>
    <t>20.22</t>
  </si>
  <si>
    <t>Finantarea actiunilor din domeniul apelor</t>
  </si>
  <si>
    <t>20.23</t>
  </si>
  <si>
    <t>Prevenirea si combaterea inundatiilor si ingheturilor</t>
  </si>
  <si>
    <t>20.30.01</t>
  </si>
  <si>
    <t>Reclama si publicitate</t>
  </si>
  <si>
    <t>Protocol si reprezentare</t>
  </si>
  <si>
    <t>Prime de asigurare non-viata</t>
  </si>
  <si>
    <t>Chirii</t>
  </si>
  <si>
    <t>20.30.06</t>
  </si>
  <si>
    <t>Prestari servicii pentru transmiterea drepturilor</t>
  </si>
  <si>
    <t>20.30.07</t>
  </si>
  <si>
    <t>Fondul Presedintelui/Fondul conducatorului institutiei publice</t>
  </si>
  <si>
    <t>20.30.08</t>
  </si>
  <si>
    <t>Fondul Primului ministru</t>
  </si>
  <si>
    <t>Alte cheltuieli cu bunuri si servicii</t>
  </si>
  <si>
    <t>Constructii</t>
  </si>
  <si>
    <t>Masini, echipamente si mijloace de transport</t>
  </si>
  <si>
    <t>Mobilier, aparatura birotica si alte active corporale</t>
  </si>
  <si>
    <t>Alte active fixe</t>
  </si>
  <si>
    <t>Anulata</t>
  </si>
  <si>
    <t>DIRECȚIA GENERALĂ ECONOMICĂ</t>
  </si>
  <si>
    <t>Simion ILIE</t>
  </si>
  <si>
    <t>Intocmit,</t>
  </si>
  <si>
    <t>Virginia BACNEANU</t>
  </si>
  <si>
    <t>APROB,</t>
  </si>
  <si>
    <t>CONDUCĂTORUL AUTORITĂȚII CONTRACTANTE</t>
  </si>
  <si>
    <t>Claudia Florina PRISECARU</t>
  </si>
  <si>
    <t>Contracte / Acorduri-cadru pentru care se vor aplica proceduri de atribuire 
ce se vor iniția în cursul anului, cu plata din fonduri bugetare</t>
  </si>
  <si>
    <t>din fonduri bugetare</t>
  </si>
  <si>
    <t>Grand Total</t>
  </si>
  <si>
    <t>Cod bugetar</t>
  </si>
  <si>
    <t>Descriere cod bugetar</t>
  </si>
  <si>
    <t>Total</t>
  </si>
  <si>
    <t>20.25</t>
  </si>
  <si>
    <t>Disponibil</t>
  </si>
  <si>
    <t>Furnituri de birou</t>
  </si>
  <si>
    <t>Materiale pentru curatenie</t>
  </si>
  <si>
    <t>Încalzit, Iluminat si forta motrica</t>
  </si>
  <si>
    <t>Apa, canal si salubritate</t>
  </si>
  <si>
    <t>20.01.05</t>
  </si>
  <si>
    <t>Carburanti si lubrifianti</t>
  </si>
  <si>
    <t>Piese de schimb</t>
  </si>
  <si>
    <t>20.01.07</t>
  </si>
  <si>
    <t>Transport</t>
  </si>
  <si>
    <t>Posta, telecomunicatii, radio, tv, internet</t>
  </si>
  <si>
    <t>Materiale si prestari de servicii cu caracter functional</t>
  </si>
  <si>
    <t>Alte bunuri si servicii pentru întretinere si functionare</t>
  </si>
  <si>
    <t>Reparatii curente</t>
  </si>
  <si>
    <t>20.03.01</t>
  </si>
  <si>
    <t>Hrana pentru oameni</t>
  </si>
  <si>
    <t>DIRECȚIA GENERALĂ SERVICII INTERNE ȘI ACHIZIȚII PUBLICE</t>
  </si>
  <si>
    <t>NEGREA Andrei</t>
  </si>
  <si>
    <t>ALEXANDRU Anisia</t>
  </si>
  <si>
    <t>Director General Adjunct</t>
  </si>
  <si>
    <t>On-line</t>
  </si>
  <si>
    <t>Off-line</t>
  </si>
  <si>
    <t>Modalitate derulare</t>
  </si>
  <si>
    <t>Cheltuieli servicii juridice</t>
  </si>
  <si>
    <t>BUZICA Cristian</t>
  </si>
  <si>
    <t>Șef serviciu,</t>
  </si>
  <si>
    <t>Referent superior,</t>
  </si>
  <si>
    <t>Cristina DUMITRICĂ</t>
  </si>
  <si>
    <t>Investitii</t>
  </si>
  <si>
    <t>Exceptie art. 30 L98/2016</t>
  </si>
  <si>
    <t>ANEXA 1 - ACHIZITII DIRECTE</t>
  </si>
  <si>
    <t>ANEXA 2 - Excepții de la L98/2016</t>
  </si>
  <si>
    <t>79132100-9</t>
  </si>
  <si>
    <t>OANĂ Elena</t>
  </si>
  <si>
    <t>30213000-5</t>
  </si>
  <si>
    <t>Row Labels</t>
  </si>
  <si>
    <t>All</t>
  </si>
  <si>
    <t>Sum of Valoare estimata  - lei fără TVA -</t>
  </si>
  <si>
    <t>Valoare totală cu TVA</t>
  </si>
  <si>
    <t>OLTEANU Felicia</t>
  </si>
  <si>
    <t>Responsabil achizitie</t>
  </si>
  <si>
    <t>Procedura</t>
  </si>
  <si>
    <t>Tip AD</t>
  </si>
  <si>
    <t>AD simpla</t>
  </si>
  <si>
    <t>AD complexa</t>
  </si>
  <si>
    <t>Procedura simplificata</t>
  </si>
  <si>
    <t>Column Labels</t>
  </si>
  <si>
    <t>Total Count of Tip procedura</t>
  </si>
  <si>
    <t>Count of Tip procedura</t>
  </si>
  <si>
    <t>Total Count of Tip AD</t>
  </si>
  <si>
    <t>Count of Tip AD</t>
  </si>
  <si>
    <t>Status</t>
  </si>
  <si>
    <t>AD Complexa</t>
  </si>
  <si>
    <t>Total lucrari</t>
  </si>
  <si>
    <t>Total zile om</t>
  </si>
  <si>
    <t>Responsabil
achizitie</t>
  </si>
  <si>
    <t>TOTAL</t>
  </si>
  <si>
    <t>Prioritate</t>
  </si>
  <si>
    <t>Departament solicitant</t>
  </si>
  <si>
    <t>Q1</t>
  </si>
  <si>
    <t>Q2</t>
  </si>
  <si>
    <t>Q3</t>
  </si>
  <si>
    <t>Q4</t>
  </si>
  <si>
    <t>URGENT și IMPORTANT</t>
  </si>
  <si>
    <t>Mai puțin URGENT, dar IMPORTANT</t>
  </si>
  <si>
    <t>URGENT, dar mai puțin IMPORTANT</t>
  </si>
  <si>
    <t>Nici URGENT, nici IMPORTANT</t>
  </si>
  <si>
    <t>CNIF</t>
  </si>
  <si>
    <t>SCRPMMT</t>
  </si>
  <si>
    <t>DGSIAP</t>
  </si>
  <si>
    <t>În lucru</t>
  </si>
  <si>
    <t>În plan</t>
  </si>
  <si>
    <t>Anunț publicat</t>
  </si>
  <si>
    <t>În evaluare</t>
  </si>
  <si>
    <t>Finalizată</t>
  </si>
  <si>
    <t>(Multiple Items)</t>
  </si>
  <si>
    <t>DGMDRS</t>
  </si>
  <si>
    <t>DGJ</t>
  </si>
  <si>
    <t>Valoare atribuita</t>
  </si>
  <si>
    <t xml:space="preserve">Director General </t>
  </si>
  <si>
    <t>Carmen-Georgiana BIDAȘCU</t>
  </si>
  <si>
    <t>Ventura DUMITRESCU</t>
  </si>
  <si>
    <t>PROGRAMUL ACHIZIȚIILOR PUBLICE PE PROIECTE</t>
  </si>
  <si>
    <t>din fonduri nerambursabile</t>
  </si>
  <si>
    <t>Proiect</t>
  </si>
  <si>
    <t>Proiect ACP 4 POAD</t>
  </si>
  <si>
    <t>Proiect DGTCP</t>
  </si>
  <si>
    <t>Proiect EDMS</t>
  </si>
  <si>
    <t>Program Elvetiano-RO</t>
  </si>
  <si>
    <t>SIPOCA 8</t>
  </si>
  <si>
    <t>SIPOCA 10</t>
  </si>
  <si>
    <t>SIPOCA 14</t>
  </si>
  <si>
    <t>SIPOCA 29</t>
  </si>
  <si>
    <t>SIPOCA 48</t>
  </si>
  <si>
    <t>SIPOCA 49</t>
  </si>
  <si>
    <t>SIPOCA 449</t>
  </si>
  <si>
    <t>Fiscalis 2013</t>
  </si>
  <si>
    <t>Programul Norvegian</t>
  </si>
  <si>
    <t>Proiecte</t>
  </si>
  <si>
    <t>Consultanta în domeniul achiziţiilor publice, audit, FIDIC şi evaluare pentru perioada de programare 2014-2020</t>
  </si>
  <si>
    <t>79418000-7</t>
  </si>
  <si>
    <t>Consumabile de birotica/papetarie și consumabile IT</t>
  </si>
  <si>
    <t>22819000-4</t>
  </si>
  <si>
    <t>Kituri semnătură electronică și reînnoire certificate digitale</t>
  </si>
  <si>
    <t>Plase de țânțari și echipamente de bucatarie</t>
  </si>
  <si>
    <t>39525500-3</t>
  </si>
  <si>
    <t>Închiriere purificatoare apă</t>
  </si>
  <si>
    <t>51514110-2</t>
  </si>
  <si>
    <t>38652120-7</t>
  </si>
  <si>
    <t xml:space="preserve">Consultanță în vederea dezvoltării capacității ACP pentru gestionarea eficientă a FESI </t>
  </si>
  <si>
    <t>79414000-9</t>
  </si>
  <si>
    <t>Proiect ACP 1 Sprijinire</t>
  </si>
  <si>
    <t>Proiect ACP 2 Formare</t>
  </si>
  <si>
    <t>Proiect ACP 3 SEE</t>
  </si>
  <si>
    <t>Servicii catering</t>
  </si>
  <si>
    <t>55520000-1</t>
  </si>
  <si>
    <t>Servicii organizare evenimente (2 Loturi)</t>
  </si>
  <si>
    <t>79952000-2</t>
  </si>
  <si>
    <t>Servicii consultanță - experți pentru misiunile de verificări la fața locului</t>
  </si>
  <si>
    <t>72224000-1</t>
  </si>
  <si>
    <t>Furnizare echipamente IT, consumabile conexe și periferice IT, software și consumabile birotică și papetarie</t>
  </si>
  <si>
    <t>Acord cadru
Lot 1 - organizare vizite de studiu în afara țării (aprox.322,639 lei fără TVA)
Lot 2 - organizare evenimente în țară (aprox. 518,605 lei fără TVA).
Nu s-a transmis RN si CS</t>
  </si>
  <si>
    <t>48311000-1</t>
  </si>
  <si>
    <t>Echipamente și licente software pentru imbunatatirea sist.electronic de management al documentelor SIDOC (EDMS) -achiz 1 - lot 1 si 2</t>
  </si>
  <si>
    <t>Echipamente și licente software pentru imbunatatirea sist.electronic de management al documentelor SIDOC (EDMS) -achiz 2 - lot 3</t>
  </si>
  <si>
    <t xml:space="preserve">Servicii de audit extern </t>
  </si>
  <si>
    <t>79212000-3</t>
  </si>
  <si>
    <t>Tonere</t>
  </si>
  <si>
    <t>30125100-2</t>
  </si>
  <si>
    <t>Organizare conferință închidere proiect</t>
  </si>
  <si>
    <t xml:space="preserve">Servicii de consultanță pentru analiză privind activitatea consilierul de etică și avertizarea în interes public / de integritate și protecția avertizorului și elaborarea de mecanisme și/sau instrumente pentru maximizarea impactului consilierii etice și avertizării în interes public </t>
  </si>
  <si>
    <t>79420000-4</t>
  </si>
  <si>
    <r>
      <t xml:space="preserve">Echipamente FEDR  </t>
    </r>
    <r>
      <rPr>
        <sz val="12"/>
        <rFont val="Arial"/>
        <family val="2"/>
        <charset val="238"/>
      </rPr>
      <t>(IT pentru echipa de management și echipa de implementare): Laptop (12 buc.); Imprimată portabilă (2 buc.); Multfuncțională (2 buc.); Hard extern (1 buc=250 lei); Videoproiector (2 buc.); Distrugător (1 buc.); Flipchart (1 buc.).</t>
    </r>
  </si>
  <si>
    <t>30200000-1</t>
  </si>
  <si>
    <t>Kit promoțional pentru participanți (3620 buc.)</t>
  </si>
  <si>
    <t>79342200-5</t>
  </si>
  <si>
    <t>Servicii de organizare evenimente (conferința de deschidere proiect)</t>
  </si>
  <si>
    <t>79951000-5</t>
  </si>
  <si>
    <t>Servicii organizare evenimente (catering și închiriere sală) pentru derularea caravanelor</t>
  </si>
  <si>
    <t>Publicare anunțuri /comunicate de presă</t>
  </si>
  <si>
    <t>79341000-6</t>
  </si>
  <si>
    <t xml:space="preserve">Formare profesională </t>
  </si>
  <si>
    <t>55130000-0  80530000-8</t>
  </si>
  <si>
    <t>Materiale consumabile (papetărie și birotică) MFP</t>
  </si>
  <si>
    <t>30192700-8</t>
  </si>
  <si>
    <t>Achiziție autoturism (mijloc de transport) cu 5 locuri MFP</t>
  </si>
  <si>
    <t>34110000-1</t>
  </si>
  <si>
    <t>Combustibil auto</t>
  </si>
  <si>
    <t>09130000-9</t>
  </si>
  <si>
    <t>Servicii de audit financiar</t>
  </si>
  <si>
    <t>79212100-4</t>
  </si>
  <si>
    <t>Revizie periodică a autoturismului achiziționat</t>
  </si>
  <si>
    <t>50112200-5</t>
  </si>
  <si>
    <t xml:space="preserve">Servicii de asigurare contra accidentelor CASCO pentru autoturismul achiziționat </t>
  </si>
  <si>
    <t>66512100-3</t>
  </si>
  <si>
    <t xml:space="preserve">Servicii de asigurare de răspundere civilă obligatorie RCA contra pentru autoturismul achiziționat </t>
  </si>
  <si>
    <t>66516100-1</t>
  </si>
  <si>
    <t>Alt status</t>
  </si>
  <si>
    <t>Furnizare echipamente si software IT</t>
  </si>
  <si>
    <t>30213100-6</t>
  </si>
  <si>
    <t>Servicii organizare evenimente</t>
  </si>
  <si>
    <t>Materiale consumabile</t>
  </si>
  <si>
    <t>30199000-0</t>
  </si>
  <si>
    <t>AD Complexa PR</t>
  </si>
  <si>
    <t>AD simpla PR</t>
  </si>
  <si>
    <t>Exceptii L98</t>
  </si>
  <si>
    <t>Procedura proprie PR</t>
  </si>
  <si>
    <t>Procedura simplificata PR</t>
  </si>
  <si>
    <t>Licitatie deschisa PR</t>
  </si>
  <si>
    <t>19337,5</t>
  </si>
  <si>
    <t>A fost introdus inlocuitorul deoarece Carmen C este in CO</t>
  </si>
  <si>
    <t>Necesar reprogramare. Nu s-a semnat încă AA la CF</t>
  </si>
  <si>
    <t>Necesar reprogramare. Nu s-a primit CS</t>
  </si>
  <si>
    <t>Se va elimina</t>
  </si>
  <si>
    <t xml:space="preserve">Servicii organizare evenimente </t>
  </si>
  <si>
    <t>Servicii consultanță (audit)</t>
  </si>
  <si>
    <t>Consumabile (tonere, cilindri, piese de schimb)</t>
  </si>
  <si>
    <t>34913000-0</t>
  </si>
  <si>
    <t>Produse IT (multifuncțională color)</t>
  </si>
  <si>
    <t>30232110-8</t>
  </si>
  <si>
    <t>Lipsă caiet de sarcini/specificatii tehnice</t>
  </si>
  <si>
    <t>DGE</t>
  </si>
  <si>
    <t>Multifunctionale si videoproiector</t>
  </si>
  <si>
    <t>Piese de schimb şi reţelistică / periferice</t>
  </si>
  <si>
    <t>Servicii de inchiriere autoturism cu conducator auto</t>
  </si>
  <si>
    <t>60171000-7</t>
  </si>
  <si>
    <t>Achiziția ce are ca obiect "Realizarea unui sistem de management al documentelor din ACP incluzând servicii de dezvoltare și adaptare a aplicației informatice și soft comparare documente" a fost anulat conform AA3 la contractul de finantare. Achizitia de "servicii de inchiriere autoturism cu conducator auto" este o pozitie nou introdusa urmare a semnarii AA3 la contractul de finantare.</t>
  </si>
  <si>
    <t>Proiect ACP 5 SMIS 128054</t>
  </si>
  <si>
    <t>Materiale remedieri tamplarie</t>
  </si>
  <si>
    <t>Servicii de intretinere si reparatii ghilotina profesionala si masina de brosat</t>
  </si>
  <si>
    <t>Servicii de audit extern privind reevaluarea indeplinirii cerintelor pentru certificarea tehnica periodica (2021) solicitate de BNR si STFD Transfond SA</t>
  </si>
  <si>
    <t>Sublicenta ECDL</t>
  </si>
  <si>
    <t>BACNEANU Elena</t>
  </si>
  <si>
    <t>Servicii de organizare evenimente (seminarii pentru schimb de experienta si bune practici/vizite de studiu)</t>
  </si>
  <si>
    <t>Proiect ACP5</t>
  </si>
  <si>
    <t>Contract in derulare la ACP.</t>
  </si>
  <si>
    <t>Lipsa oferte</t>
  </si>
  <si>
    <t>Sum of Valoarea estimată  pentru 2020 lei fără TVA</t>
  </si>
  <si>
    <t>Sum of Valoarea estimată  pentru 2020 lei fără TVA2</t>
  </si>
  <si>
    <t>Trimestru</t>
  </si>
  <si>
    <t>Trim I</t>
  </si>
  <si>
    <t>Trim II</t>
  </si>
  <si>
    <t>Trim III</t>
  </si>
  <si>
    <t>Trim IV</t>
  </si>
  <si>
    <t>Trimestrializare</t>
  </si>
  <si>
    <t>Total Sum of Valoarea estimată  pentru 2020 lei fără TVA</t>
  </si>
  <si>
    <t>Total Sum of Valoarea estimată  pentru 2020 lei fără TVA2</t>
  </si>
  <si>
    <t>De verificat daca e pe 2 loturi</t>
  </si>
  <si>
    <t>Procent VA/VEA</t>
  </si>
  <si>
    <t>(blank)</t>
  </si>
  <si>
    <t>Servicii de publicitate</t>
  </si>
  <si>
    <t xml:space="preserve">ORDONATOR PRINCIPAL DE CREDITE </t>
  </si>
  <si>
    <t>Marius ZINCA</t>
  </si>
  <si>
    <t>Aparate de proiecţie</t>
  </si>
  <si>
    <t>Baterii</t>
  </si>
  <si>
    <t>Bufet de protocol</t>
  </si>
  <si>
    <t>Cartele de acces</t>
  </si>
  <si>
    <t>Construcții metalice</t>
  </si>
  <si>
    <t>Consumabile auto</t>
  </si>
  <si>
    <t>Cutii și consumabile pentru arhivare</t>
  </si>
  <si>
    <t>Echipamente de comunicații date</t>
  </si>
  <si>
    <t>Echipamente medicale</t>
  </si>
  <si>
    <t>Hidrogen, argon, gaze rare, azot şi oxigen</t>
  </si>
  <si>
    <t>Lămpi şi aparate de iluminat</t>
  </si>
  <si>
    <t>Materia si echipamente pentru preventie Covid-19</t>
  </si>
  <si>
    <t>Achizitii derulate în conformitate cu prevederile art.10 Anexa nr.1 la Decretul nr.195/16.03.2020.</t>
  </si>
  <si>
    <t>Materiale de lacatuserie</t>
  </si>
  <si>
    <t>Produse perisabile</t>
  </si>
  <si>
    <t>Proiect 68071/19.09.2018 - Echipamente IT</t>
  </si>
  <si>
    <t>Proiect finantat din fonduri nerabursabile prin intermediul Fondului de Asistență Tehnică finanțat din Mecanismele Financiare Spațiul Economic European (SEE) și Norvegian 2014-2021</t>
  </si>
  <si>
    <t>Proiect SIPOCA 449 - Anvelope</t>
  </si>
  <si>
    <t>Achizitie realizata în vederea implementării proiectului „Consolidarea integrității în instituțiile publice și în mediul de afaceri” finantat din fonduri nerambrusabile (cod SIPOCA 449, MySmiss 118813)</t>
  </si>
  <si>
    <t>Proiect SIPOCA 449 - Combustibil</t>
  </si>
  <si>
    <t>Publicatii Monitorul Oficial</t>
  </si>
  <si>
    <t>Diverse publicatii achizitionate de la ofertant unic Regia Autonoma Monitorul Oficial</t>
  </si>
  <si>
    <t>Serv de intretinere si reparatii echip multiplica</t>
  </si>
  <si>
    <t>Serv întreținere și reparații sist de supravegher</t>
  </si>
  <si>
    <t>Serv de intretinere si reparatii aparate telefon</t>
  </si>
  <si>
    <t>Serv intretinere si reparatii sist control acces</t>
  </si>
  <si>
    <t>Serv reparatii sisteme bariere</t>
  </si>
  <si>
    <t>Servicii de asigurare auto</t>
  </si>
  <si>
    <t>Servicii de audit solicitate de BNR si STFD Transf</t>
  </si>
  <si>
    <t>Servicii de intretinere si reparatii grupuri</t>
  </si>
  <si>
    <t>Servicii de intretinere si reparatii grupuri generatoare</t>
  </si>
  <si>
    <t>Servicii de intretinere si reparatii usi glisante</t>
  </si>
  <si>
    <t>Servicii de vulcanizare si roluire</t>
  </si>
  <si>
    <t>Sisteme de operare</t>
  </si>
  <si>
    <t>Solutii pt intretinerea suprafetelor de miscare</t>
  </si>
  <si>
    <t>Studii de fezabilitate acustic</t>
  </si>
  <si>
    <t>Telefoane</t>
  </si>
  <si>
    <t>Viniete de automobile</t>
  </si>
  <si>
    <t>Vopsele si accesorii</t>
  </si>
  <si>
    <t>Ștampile si placute</t>
  </si>
  <si>
    <t>Necesitate</t>
  </si>
  <si>
    <t>Descriere</t>
  </si>
  <si>
    <t>Certificate digitale</t>
  </si>
  <si>
    <t>Computere portabile</t>
  </si>
  <si>
    <t>Servicii verificare tehnica instalatie gaze</t>
  </si>
  <si>
    <t>Servicii de expertiza tehnica judiciara</t>
  </si>
  <si>
    <t>Echipamente de retea</t>
  </si>
  <si>
    <t>Materiale pentru izolare fonica</t>
  </si>
  <si>
    <t>Servicii de curierat</t>
  </si>
  <si>
    <t>Servicii de analize medicale</t>
  </si>
  <si>
    <t xml:space="preserve">Servicii de dezvoltare de software pentru copii de siguranță (backup) sau recuperare </t>
  </si>
  <si>
    <t>Servicii de expertiza</t>
  </si>
  <si>
    <t>Piese pentru echipamentele de climatizare</t>
  </si>
  <si>
    <t>Ventilatoare si aparate de aer conditionat</t>
  </si>
  <si>
    <t>Servicii de fotografie si servicii conexe</t>
  </si>
  <si>
    <t>Servicii de audit</t>
  </si>
  <si>
    <t>Cititoare magnetice sau optice</t>
  </si>
  <si>
    <t>Servicii de tiparire si de livrare</t>
  </si>
  <si>
    <t>Reparare si intretinere centrale termice</t>
  </si>
  <si>
    <t>NECESAR CREDITE BUGETARE 2021</t>
  </si>
  <si>
    <t>NECESAR CREDITE ANGAJAMENT 2021</t>
  </si>
  <si>
    <t xml:space="preserve">Valoarea estimată  pentru 2021 lei fără TVA </t>
  </si>
  <si>
    <t>Tip ctr</t>
  </si>
  <si>
    <t>AC</t>
  </si>
  <si>
    <t>Program multianual 1950</t>
  </si>
  <si>
    <t>CAP</t>
  </si>
  <si>
    <t>DGTDP</t>
  </si>
  <si>
    <t>SIC</t>
  </si>
  <si>
    <t>SFPV</t>
  </si>
  <si>
    <t>În validare MF/ANAP</t>
  </si>
  <si>
    <t>Valoare angaj cu TVA</t>
  </si>
  <si>
    <t>Val estimată fără TVA</t>
  </si>
  <si>
    <t>Valoare angajată cu TVA</t>
  </si>
  <si>
    <t>Valoare estimată 
- lei fără TVA -</t>
  </si>
  <si>
    <t>Director general  adjunct</t>
  </si>
  <si>
    <t>Coloană1</t>
  </si>
  <si>
    <t>Coloană2</t>
  </si>
  <si>
    <t>Coloană3</t>
  </si>
  <si>
    <t>Coloană4</t>
  </si>
  <si>
    <t>Coloană5</t>
  </si>
  <si>
    <t>Coloană6</t>
  </si>
  <si>
    <t>Coloană7</t>
  </si>
  <si>
    <t>Coloană8</t>
  </si>
  <si>
    <t>2021_PAAP_012</t>
  </si>
  <si>
    <t xml:space="preserve">Centrală telefonică sediu DGV str. Ivasiuc și aparate telefonice compatibile, inclusiv servicii asociate
</t>
  </si>
  <si>
    <t>32552310-3</t>
  </si>
  <si>
    <t>Procedura simplificată</t>
  </si>
  <si>
    <t>ON line</t>
  </si>
  <si>
    <t>Marilena Nedeloiu</t>
  </si>
  <si>
    <t>Licitație deschisă</t>
  </si>
  <si>
    <t>2021_PAAP_020</t>
  </si>
  <si>
    <t>Servicii de mentenanță software pentru Sistemul Informatic Integrat Vamal (SIIV) și componentele EMCS - RO</t>
  </si>
  <si>
    <t>72261000-2</t>
  </si>
  <si>
    <t>Hârtie pentru uz personal</t>
  </si>
  <si>
    <t>33761000-2</t>
  </si>
  <si>
    <t>Romina-Maria Răcescu</t>
  </si>
  <si>
    <t>Servicii de revizie tehnică, reparații și inspecții tehnice periodice pentru autovehicule</t>
  </si>
  <si>
    <t>50112000-3</t>
  </si>
  <si>
    <t>Vlad Moisa</t>
  </si>
  <si>
    <t>50313100-3</t>
  </si>
  <si>
    <t>Lavinia-Florina Vasile</t>
  </si>
  <si>
    <t>Materiale și piese pentru întreținerea instalației electrice și corpuri de iluminat LED</t>
  </si>
  <si>
    <t>Monica-Lenuţa Lazăr</t>
  </si>
  <si>
    <t xml:space="preserve">Furnizare produse de papetărie și birotică </t>
  </si>
  <si>
    <t>Diana-Florina Dima</t>
  </si>
  <si>
    <t>Servicii de audit extern pentru intocmirea raportului de audit asupra informatiilor financiare prognozate pentru Banca Nationala de Dezvoltare a Romaniei</t>
  </si>
  <si>
    <t>Mihai Bocăneţ</t>
  </si>
  <si>
    <t>Gaze naturale</t>
  </si>
  <si>
    <t>09123000-7</t>
  </si>
  <si>
    <t>Servicii de curățenie interioară și exterioară pentru sediul din bd. Mircea Vodă, nr.44, tronson II</t>
  </si>
  <si>
    <t>90900000-6</t>
  </si>
  <si>
    <t>Allice-Virginia Herscher-Dobre</t>
  </si>
  <si>
    <t>Servicii de audit extern pentru întocmirea Raportului de audit asupra examinării informațiilor prognozate pentru Banca de Dezvoltare a României</t>
  </si>
  <si>
    <t>Andrei-Bogdan Cipere</t>
  </si>
  <si>
    <t>Carmen Cîmpeanu</t>
  </si>
  <si>
    <t>Servicii poștale</t>
  </si>
  <si>
    <t>64100000-7</t>
  </si>
  <si>
    <t>Componente și consumabile infrastructură climatizare pentru unitățile de condiționare aer profesionale ce deservesc spațiile tehnice de nivel central al CDP</t>
  </si>
  <si>
    <t>42512500-3</t>
  </si>
  <si>
    <t>Anca-Gabriela Creţu</t>
  </si>
  <si>
    <t>Echipamente infrastructură climatizare Centru de Date Primar, inclusiv servicii asociate</t>
  </si>
  <si>
    <t>39717200-3</t>
  </si>
  <si>
    <t>Achiziție directă</t>
  </si>
  <si>
    <t>Margareta Teodorescu</t>
  </si>
  <si>
    <t>Licențe programe funcții avansate PDF</t>
  </si>
  <si>
    <t>48218000-9</t>
  </si>
  <si>
    <t xml:space="preserve">Servicii de tehnoredactare și tipărire a Revistei Finanțelor Publice și Contabilitate </t>
  </si>
  <si>
    <t>79553000-5</t>
  </si>
  <si>
    <t>Materiale și consumabile pentru întreținerea pardoselilor reci (marmură) și a pardoselilor cu mochetă</t>
  </si>
  <si>
    <t>39800000-0</t>
  </si>
  <si>
    <t xml:space="preserve">Servicii medicale și de examinare psihologică a personalului </t>
  </si>
  <si>
    <t>85148000-8</t>
  </si>
  <si>
    <t xml:space="preserve">Aparat de spălat cu presiune, șampon universal și aspirator pentru frunze </t>
  </si>
  <si>
    <t>42924730-5</t>
  </si>
  <si>
    <t xml:space="preserve">Soluție de impermeabilizare </t>
  </si>
  <si>
    <t>33631200-4</t>
  </si>
  <si>
    <t>OFF line</t>
  </si>
  <si>
    <t>Pompe submersibile ape murdare</t>
  </si>
  <si>
    <t>42122130-0</t>
  </si>
  <si>
    <t xml:space="preserve">Materiale și echipamente necesare pentru lucrări de igienizare </t>
  </si>
  <si>
    <t>44810000-1</t>
  </si>
  <si>
    <t>Plăcuțe de identificare și ștampile</t>
  </si>
  <si>
    <t>44423450-0</t>
  </si>
  <si>
    <t xml:space="preserve">Consumabile auto </t>
  </si>
  <si>
    <t>34300000-0</t>
  </si>
  <si>
    <t>Materiale de lăcătușerie</t>
  </si>
  <si>
    <t>44500000-5</t>
  </si>
  <si>
    <t xml:space="preserve">Materiale remedieri tâmplărie </t>
  </si>
  <si>
    <t>44230000-1</t>
  </si>
  <si>
    <t>Servicii de găzduire, echilibrare și înlocuire roți, de reparare a anvelopelor și jantelor</t>
  </si>
  <si>
    <t>63121100-4</t>
  </si>
  <si>
    <t xml:space="preserve">Soluție pentru deszăpezire și dezghețare trepte de granit </t>
  </si>
  <si>
    <t>24312120-1</t>
  </si>
  <si>
    <t>Servicii de întreținere și reparații sistem de supraveghere video -  sediul central MF</t>
  </si>
  <si>
    <t>50343000-1</t>
  </si>
  <si>
    <t>Servicii de reparații sistem acces auto cu bariere la sediul central al Ministerului Finanțelor Publice din bd. Libertății nr. 16, sector 5 și bd. Mircea Vodă nr. 44, Sector 3</t>
  </si>
  <si>
    <t>50413000-3</t>
  </si>
  <si>
    <t>Cutii pentru arhivă</t>
  </si>
  <si>
    <t>44421780-8</t>
  </si>
  <si>
    <t>Rafturi depozitare arhivă</t>
  </si>
  <si>
    <t>39132000-6</t>
  </si>
  <si>
    <t>Reportofon digital</t>
  </si>
  <si>
    <t>32331500-7</t>
  </si>
  <si>
    <t>Produse necesare desfășurării activității bufetului de protocol</t>
  </si>
  <si>
    <t>15860000-4</t>
  </si>
  <si>
    <t>Aparat foto mirrorless</t>
  </si>
  <si>
    <t>38651000-3</t>
  </si>
  <si>
    <t xml:space="preserve">Servicii de întreținere și reparații perdele de aer </t>
  </si>
  <si>
    <t>50000000-5</t>
  </si>
  <si>
    <t>Servicii de întreținere și reparații la sistemele de control acces și pontaj amplasate în sediile Ministerului Finanțelor din b-dul Libertății nr.16, b-dul Libertății nr.14 și str. Colonel Poenaru Bordea, nr.3-5</t>
  </si>
  <si>
    <t>Servicii de revizie tehnică periodică și de evaluare a stării tehnice a electrostivuitorului, în vederea inspecției CNCIR, pentru obținerea autorizării ISCIR</t>
  </si>
  <si>
    <t>71356100-9</t>
  </si>
  <si>
    <t>Servicii de găzduire în cloud PaaS</t>
  </si>
  <si>
    <t>72317000-0</t>
  </si>
  <si>
    <t xml:space="preserve">Materiale si obiecte sanitare </t>
  </si>
  <si>
    <t>44411000-4</t>
  </si>
  <si>
    <t>Instrumente de măsură și control</t>
  </si>
  <si>
    <t>38424000-3</t>
  </si>
  <si>
    <t xml:space="preserve">Consumabile tehnică de calcul pentru echipamentul Xerox AltaLink </t>
  </si>
  <si>
    <t>30125120-8</t>
  </si>
  <si>
    <t>Produse protocol cabinet ministru</t>
  </si>
  <si>
    <t>15800000-6</t>
  </si>
  <si>
    <t xml:space="preserve">Servicii de prelucrare arhiva </t>
  </si>
  <si>
    <t>79995100-6</t>
  </si>
  <si>
    <t>Excepție L. 98 / 2016</t>
  </si>
  <si>
    <t>Echipamente multifuncționale</t>
  </si>
  <si>
    <t>CREȚU ANCA GABRIELA</t>
  </si>
  <si>
    <t>CÎMPEANU CARMEN</t>
  </si>
  <si>
    <t>HORIA ILEANA ALINA</t>
  </si>
  <si>
    <t>TEODORESCU MARGARETA</t>
  </si>
  <si>
    <t>CIPERE ANDREI BOGDAN</t>
  </si>
  <si>
    <t>LAVINIA FLORINA VASILE</t>
  </si>
  <si>
    <t>RĂCESCU ROMINA</t>
  </si>
  <si>
    <t>NEDELOIU MARILENA</t>
  </si>
  <si>
    <t>DIMA DIANA</t>
  </si>
  <si>
    <t>LAZĂR MONICA</t>
  </si>
  <si>
    <t>MOISA VLAD</t>
  </si>
  <si>
    <t>HERCHER-DOBRE ALLICE</t>
  </si>
  <si>
    <t>BOCĂNEȚ MIHAI</t>
  </si>
  <si>
    <t>Servicii interpretariat consecutiv, servicii interpretariat simultan si traduceri autorizate (retroversiuni)</t>
  </si>
  <si>
    <t>79540000-1</t>
  </si>
  <si>
    <t>Hârtie A4 și A3 pentru fotocopiatoare și xerografică</t>
  </si>
  <si>
    <t>30197643-5</t>
  </si>
  <si>
    <t>Achiziție finalizată</t>
  </si>
  <si>
    <t>Dispozitive ADF</t>
  </si>
  <si>
    <t>30125000-1</t>
  </si>
  <si>
    <t>Expertiză tehnică pentru centrala termică de la sediul CNIF</t>
  </si>
  <si>
    <t>71319000-7</t>
  </si>
  <si>
    <t>Rovignete</t>
  </si>
  <si>
    <t>22453000-0</t>
  </si>
  <si>
    <t>Valoare planif cu TVA - 2022</t>
  </si>
  <si>
    <t>Valoare planificată cu TVA - 2022</t>
  </si>
  <si>
    <t>Apă minerală și plată</t>
  </si>
  <si>
    <t>15981000-8</t>
  </si>
  <si>
    <t>Boxă portabilă și acumulator extern</t>
  </si>
  <si>
    <t>32342411-6</t>
  </si>
  <si>
    <t>2021_PAAP_034</t>
  </si>
  <si>
    <t>Servicii de întreținere , consumabile și piese de schimb pentru linia tehnologică și echipamente auxiliare</t>
  </si>
  <si>
    <t>31680000-6</t>
  </si>
  <si>
    <t>Negociere fără publicare prealabilă</t>
  </si>
  <si>
    <t>Publicare anunțuri de concurs</t>
  </si>
  <si>
    <t>Produse de papetărie și birotică</t>
  </si>
  <si>
    <t>30233132-5</t>
  </si>
  <si>
    <t>SSD și adaptoare</t>
  </si>
  <si>
    <t>Polițe RCA/CASCO</t>
  </si>
  <si>
    <t>66510000-8</t>
  </si>
  <si>
    <t>79823000-9</t>
  </si>
  <si>
    <t>Servicii de verificare tehnică a instalației de utilizare a gazelor naturale pentru sediul Ministerului Finanțelor situat în bd. Mircea Vodă nr. 44, tronson II, București</t>
  </si>
  <si>
    <t>Sevicii de recrutare personal pentru selectarea administratorilor la societățile comerciale cu capital integral sau majoritar de stat, care se află însubordinea MF</t>
  </si>
  <si>
    <t>Cameră video</t>
  </si>
  <si>
    <t>32333200-8</t>
  </si>
  <si>
    <t>39530000-6</t>
  </si>
  <si>
    <t>Sistem complet acces auto barieră</t>
  </si>
  <si>
    <t>Servicii de emitere vouchere de vacanţă pe suport electronic</t>
  </si>
  <si>
    <t>34928100-9</t>
  </si>
  <si>
    <t>Telefonie mobila</t>
  </si>
  <si>
    <t>64212000-5</t>
  </si>
  <si>
    <t>79620000-6</t>
  </si>
  <si>
    <t>Monitorul Oficial al României nr. 1238bis Partea I</t>
  </si>
  <si>
    <t>79800000-2</t>
  </si>
  <si>
    <t>71631000-0</t>
  </si>
  <si>
    <t>Polita RCA pentru autoturism B-105-FYM</t>
  </si>
  <si>
    <t>32324100-1</t>
  </si>
  <si>
    <t>Servicii de RSVTI</t>
  </si>
  <si>
    <t>Televizor si suport TV</t>
  </si>
  <si>
    <t>Servicii de certificare digitală și PKI pentru SEP</t>
  </si>
  <si>
    <t>Servicii de evaluare independentă externă a infrastructurii de plăți interbancare a MF pentru verificarea de securitate impusă de SWIFT prin CSP</t>
  </si>
  <si>
    <t>72810000-1</t>
  </si>
  <si>
    <t>30125110-5</t>
  </si>
  <si>
    <t>AVIZAT,</t>
  </si>
  <si>
    <t>SECRETAR GENERAL ADJUNCT</t>
  </si>
  <si>
    <t>IOAN-CRISTIAN PURICE</t>
  </si>
  <si>
    <t xml:space="preserve">PROGRAMUL ANUAL AL ACHIZIȚIILOR PUBLICE AL CENTRALEI MF - APARAT CENTRAL PENTRU ANUL 2022 </t>
  </si>
  <si>
    <t xml:space="preserve">PROGRAMUL ANUAL AL ACHIZIȚIILOR PUBLICE AL CENTRALEI MF PENTRU ANUL 2022 </t>
  </si>
  <si>
    <t>PROGRAMUL ANUAL AL ACHIZIȚIILOR PUBLICE AL CENTRALEI MF PENTRU ANUL 2022</t>
  </si>
  <si>
    <t>Servicii de închiriere a unei săli tip amfiteatru</t>
  </si>
  <si>
    <t>70310000-7</t>
  </si>
  <si>
    <t>Servicii medicale și de examinare psihologică pentru șoferi</t>
  </si>
  <si>
    <t>Lanternă și megafon cu sirenă</t>
  </si>
  <si>
    <t>32343200-1</t>
  </si>
  <si>
    <t>Marius-Leon Tănasie</t>
  </si>
  <si>
    <t>Televizor</t>
  </si>
  <si>
    <t>TĂNASIE MARIUS LEON</t>
  </si>
  <si>
    <t>Proiectare inclusiv asigurare asistență tehnică și lucrări de instalare centrală termică cu cazane stative în condensație și schimbător de căldură în plăci</t>
  </si>
  <si>
    <t>45331100-7</t>
  </si>
  <si>
    <t>p.Director general</t>
  </si>
  <si>
    <t>Column1</t>
  </si>
  <si>
    <t>Polițe RCA / CASCO</t>
  </si>
  <si>
    <t>Serviciu alocare și mentenanță anuală pentru clasele de adrese (blocuri) IP de tip PA</t>
  </si>
  <si>
    <t>72700000-7</t>
  </si>
  <si>
    <t>Hard disk-uri externe</t>
  </si>
  <si>
    <t>Servicii de întreținere, revizie, reparare și/sau îmbunătățire a echipamentelor de: avertizare efracție, avertizare incendiu - desfumare, supraveghere video - TVCI, telefonie, rețele de transmisie date-voce și acces în incintă</t>
  </si>
  <si>
    <t>50610000-4</t>
  </si>
  <si>
    <t>În avizare</t>
  </si>
  <si>
    <t>65310000-9</t>
  </si>
  <si>
    <t>Poziție</t>
  </si>
  <si>
    <t>2022_A1_063</t>
  </si>
  <si>
    <t>Servicii de diagnosticare a instalației de electroalimentare a sediului MF din B-dul Libertății nr.16</t>
  </si>
  <si>
    <t>50116100-2</t>
  </si>
  <si>
    <t>2022_A1_064</t>
  </si>
  <si>
    <t>Servicii de întreținere și reparații grup generator</t>
  </si>
  <si>
    <t>50532300-6</t>
  </si>
  <si>
    <t>2022_A1_065</t>
  </si>
  <si>
    <t>Jaluzele</t>
  </si>
  <si>
    <t>39515400-9</t>
  </si>
  <si>
    <t>2022_A1_066</t>
  </si>
  <si>
    <t>Servicii de mentenanță preventivă și corectivă pentru instalațiile de sonorizare, sisteme de prezentare și streaming video</t>
  </si>
  <si>
    <t>50800000-3</t>
  </si>
  <si>
    <t>2022_A1_001</t>
  </si>
  <si>
    <t>2022_A1_002</t>
  </si>
  <si>
    <t>2022_A1_003</t>
  </si>
  <si>
    <t>2022_A1_004</t>
  </si>
  <si>
    <t>2022_A1_005</t>
  </si>
  <si>
    <t>2022_A1_006</t>
  </si>
  <si>
    <t>2022_A1_007</t>
  </si>
  <si>
    <t>2022_A1_008</t>
  </si>
  <si>
    <t>2022_A1_009</t>
  </si>
  <si>
    <t>2022_A1_010</t>
  </si>
  <si>
    <t>2022_A1_011</t>
  </si>
  <si>
    <t>2022_A1_012</t>
  </si>
  <si>
    <t>2022_A1_013</t>
  </si>
  <si>
    <t>2022_A1_014</t>
  </si>
  <si>
    <t>2022_A1_015</t>
  </si>
  <si>
    <t>2022_A1_016</t>
  </si>
  <si>
    <t>2022_A1_017</t>
  </si>
  <si>
    <t>2022_A1_018</t>
  </si>
  <si>
    <t>2022_A1_019</t>
  </si>
  <si>
    <t>2022_A1_020</t>
  </si>
  <si>
    <t>2022_A1_021</t>
  </si>
  <si>
    <t>2022_A1_022</t>
  </si>
  <si>
    <t>2022_A1_023</t>
  </si>
  <si>
    <t>2022_A1_024</t>
  </si>
  <si>
    <t>2022_A1_025</t>
  </si>
  <si>
    <t>2022_A1_026</t>
  </si>
  <si>
    <t>2022_A1_027</t>
  </si>
  <si>
    <t>2022_A1_028</t>
  </si>
  <si>
    <t>2022_A1_029</t>
  </si>
  <si>
    <t>2022_A1_030</t>
  </si>
  <si>
    <t>2022_A1_031</t>
  </si>
  <si>
    <t>2022_A1_032</t>
  </si>
  <si>
    <t>2022_A1_033</t>
  </si>
  <si>
    <t>2022_A1_034</t>
  </si>
  <si>
    <t>2022_A1_035</t>
  </si>
  <si>
    <t>2022_A1_036</t>
  </si>
  <si>
    <t>2022_A1_037</t>
  </si>
  <si>
    <t>2022_A1_038</t>
  </si>
  <si>
    <t>2022_A1_039</t>
  </si>
  <si>
    <t>2022_A1_040</t>
  </si>
  <si>
    <t>2022_A1_041</t>
  </si>
  <si>
    <t>2022_A1_042</t>
  </si>
  <si>
    <t>2022_A1_043</t>
  </si>
  <si>
    <t>2022_A1_044</t>
  </si>
  <si>
    <t>2022_A1_045</t>
  </si>
  <si>
    <t>2022_A1_046</t>
  </si>
  <si>
    <t>2022_A1_047</t>
  </si>
  <si>
    <t>2022_A1_048</t>
  </si>
  <si>
    <t>2022_A1_049</t>
  </si>
  <si>
    <t>2022_A1_050</t>
  </si>
  <si>
    <t>2022_A1_051</t>
  </si>
  <si>
    <t>2022_A1_052</t>
  </si>
  <si>
    <t>2022_A1_053</t>
  </si>
  <si>
    <t>2022_A1_054</t>
  </si>
  <si>
    <t>2022_A1_055</t>
  </si>
  <si>
    <t>2022_A1_056</t>
  </si>
  <si>
    <t>2022_A1_057</t>
  </si>
  <si>
    <t>2022_A1_058</t>
  </si>
  <si>
    <t>2022_A1_059</t>
  </si>
  <si>
    <t>2022_A1_060</t>
  </si>
  <si>
    <t>2022_A1_061</t>
  </si>
  <si>
    <t>2022_A1_062</t>
  </si>
  <si>
    <t>2022_A1_067</t>
  </si>
  <si>
    <t>2022_A1_068</t>
  </si>
  <si>
    <t>2022_A1_069</t>
  </si>
  <si>
    <t>2022_A1_070</t>
  </si>
  <si>
    <t>2022_A1_071</t>
  </si>
  <si>
    <t>Mochetă cu montaj inclus, lucrări conexe de reparații pardoseală și turnare șapă autonivelantă</t>
  </si>
  <si>
    <t>Lucrări de revizie și reparații în punctul termic, stația de hidrofor, stația de ape uzate și stația de incendiu</t>
  </si>
  <si>
    <t>Servicii de revizie tehnică și înlocuire încărcător baterie la generatorul de intrevenție tip Zenessis din dotarea UIR</t>
  </si>
  <si>
    <t>Distrugătoare documente</t>
  </si>
  <si>
    <t>Monitoare și accesorii</t>
  </si>
  <si>
    <t>Accesorii rețea de date și voce</t>
  </si>
  <si>
    <t>45259300-0</t>
  </si>
  <si>
    <t>30191400-8</t>
  </si>
  <si>
    <t>33195100-4</t>
  </si>
  <si>
    <t>30237300-2</t>
  </si>
  <si>
    <t>2022_A1_072</t>
  </si>
  <si>
    <t>2022_A1_073</t>
  </si>
  <si>
    <t>Servicii de constatare defecţiuni tehnice şi efectuare de reparaţii  la  distrugătorului de documente din dotarea UIR</t>
  </si>
  <si>
    <t xml:space="preserve">Servicii de verificare tehnică  în vederea 
autorizării echipamentului electrostivuitor din dotarea UIR
</t>
  </si>
  <si>
    <t>50310000-1</t>
  </si>
  <si>
    <t>Modificare status</t>
  </si>
  <si>
    <t>2022_PAAP_001</t>
  </si>
  <si>
    <t>2022_PAAP_002</t>
  </si>
  <si>
    <t>2022_PAAP_003</t>
  </si>
  <si>
    <t>2022_PAAP_004</t>
  </si>
  <si>
    <t>2022_PAAP_005</t>
  </si>
  <si>
    <t>2022_PAAP_006</t>
  </si>
  <si>
    <t>2022_PAAP_007</t>
  </si>
  <si>
    <t>2022_PAAP_008</t>
  </si>
  <si>
    <t>2022_PAAP_009</t>
  </si>
  <si>
    <t>2022_PAAP_010</t>
  </si>
  <si>
    <t>Servicii de dezinsecție și deratizare</t>
  </si>
  <si>
    <t>90921000-9</t>
  </si>
  <si>
    <t>Mioara Apostu</t>
  </si>
  <si>
    <t>2022_PAAP_014</t>
  </si>
  <si>
    <t>2022_PAAP_015</t>
  </si>
  <si>
    <t>2022_PAAP_018</t>
  </si>
  <si>
    <t>2022_PAAP_020</t>
  </si>
  <si>
    <t>2022_PAAP_021</t>
  </si>
  <si>
    <t>2022_PAAP_024</t>
  </si>
  <si>
    <t>2022_PAAP_027</t>
  </si>
  <si>
    <t>Director general  adjunct
Simion ILIE</t>
  </si>
  <si>
    <t>Director general 
Carmen-Georgiana BIDAȘCU</t>
  </si>
  <si>
    <t xml:space="preserve">Servicii de dezvoltare software pentru reproiectare, optimizare și migrare a sistemului informatic pentru Nomenclatoare Generale, Evidența Organizației și a Resurselor Umane și evidența Rolurilor pentru aplicațiile informatice M.F. - A.N.A.F. </t>
  </si>
  <si>
    <t>72212422-3</t>
  </si>
  <si>
    <t>2022_PAAP_019</t>
  </si>
  <si>
    <t>2022_PAAP_025</t>
  </si>
  <si>
    <t>2022_PAAP_026</t>
  </si>
  <si>
    <t>Servicii de dezvoltare software pentru reproiectare, optimizare și migrare a sistemului informatiic pentru activitatea de Control Fiscal - CONTROL_FISCAL și a bazei de date aferente la o versiune superioară</t>
  </si>
  <si>
    <t>72230000-6</t>
  </si>
  <si>
    <t>Servicii de dezvoltare software pentru reproiectare, optimizare și migrare a sistemului informatic privind gestiunea Cazierului Fiscal al contribuabililor - CAZIER_FISCAL și a bazei de date aferente la o versiune superioară</t>
  </si>
  <si>
    <t>Furrnizare energie electrică pentru locurile de consum din sediile Ministerului Finanțelor situate în B-dul Libertății nr. 16, tronson II-IV, sector 5, B-dul Libertății nr. 16, tronson IX, sector 5,    B-dul Mircea Vodă nr. 44, tronson II, B-dul Mircea Vodă nr. 44, tronson III, sector 3 şi Str. Poenaru Bordea nr. 3-5, sector 4, București</t>
  </si>
  <si>
    <t>2022_A1_074</t>
  </si>
  <si>
    <t>Servicii de formare profesională IT</t>
  </si>
  <si>
    <t>80530000-8</t>
  </si>
  <si>
    <t>2022_A1_075</t>
  </si>
  <si>
    <t>Servicii de formare profesională</t>
  </si>
  <si>
    <t>2022_A1_076</t>
  </si>
  <si>
    <t>Servicii de formare profesionala</t>
  </si>
  <si>
    <t>Ana Petcu</t>
  </si>
  <si>
    <t>Achiziție anulată</t>
  </si>
  <si>
    <t>Servicii de furnizare, instalare și actualizare a unui produs informatic legislativ on-line</t>
  </si>
  <si>
    <t>72268000-1</t>
  </si>
  <si>
    <t>2022_PAAP_011</t>
  </si>
  <si>
    <t>Hartie A4 si A3</t>
  </si>
  <si>
    <t>Licitație restransă</t>
  </si>
  <si>
    <t>2022_A2_001</t>
  </si>
  <si>
    <t>2022_A2_003</t>
  </si>
  <si>
    <t>2022_A2_004</t>
  </si>
  <si>
    <t>2022_PAAP_012</t>
  </si>
  <si>
    <t xml:space="preserve">Servicii bancare în cadrul acordului de împrumut pentru Proiectul privind realizarea legăturii rețelei de metrou cu AIHCB dintre JICA și România </t>
  </si>
  <si>
    <t>66100000-1</t>
  </si>
  <si>
    <t>2022_A1_077</t>
  </si>
  <si>
    <t>2022_A1_078</t>
  </si>
  <si>
    <t>Distrugător documente</t>
  </si>
  <si>
    <t>Videoproiector, presenter, suport laptop, ecran de proiectie videoproiector, hard disk extern</t>
  </si>
  <si>
    <t>32333300-9</t>
  </si>
  <si>
    <t>2022_A2_002</t>
  </si>
  <si>
    <t>Servicii de organizare eveniment pentru reuniunea anuală a înalților funcționari din domeniul bugetar din țările din Europa Centrală, de Est și de Sud-Est (Senior Budget Officials from Central and Eastern and South Eastern European Countries -CESEE SBO</t>
  </si>
  <si>
    <t>2022_A1_079</t>
  </si>
  <si>
    <t>2022_A1_080</t>
  </si>
  <si>
    <t>Mochetă cu montaj și lucrări conexe de reparații pardoseli și turnare șapă autonivelantă</t>
  </si>
  <si>
    <t>Legitimații</t>
  </si>
  <si>
    <t>35123400-6</t>
  </si>
  <si>
    <t>Prelungire termen de evaluare conform Notei aprobate de OPC.</t>
  </si>
  <si>
    <t>Modificare data incepere conform anunțului publicat în SEAP. Modificare dată de finalizare.</t>
  </si>
  <si>
    <t xml:space="preserve">Modificare responsabil </t>
  </si>
  <si>
    <t>Servicii de dezvoltare software pentru reproiectare, optimizare și migrare a sistemului informatic SPIN, pentru Calculul Drepturilor Salariale pentru personalul din M.F. - A.N.A.F și a bazei de date aferente la o versiune superioară</t>
  </si>
  <si>
    <t>2022_PAAP_013</t>
  </si>
  <si>
    <t>Pozitie nou introdusă ca urmare a aprobării RN nr.400.880 / 17.08.2022 aprobat de OPC in data de 06.10.2022 si transmis SAP in data de 07.10.2022.</t>
  </si>
  <si>
    <t>Procedură anulată</t>
  </si>
  <si>
    <t>2022_A1_081</t>
  </si>
  <si>
    <t xml:space="preserve">Publicații on-line </t>
  </si>
  <si>
    <t>79980000-7</t>
  </si>
  <si>
    <t>2022_A2_005</t>
  </si>
  <si>
    <t>Servicii de protocol</t>
  </si>
  <si>
    <t>55330000-2</t>
  </si>
  <si>
    <t>2022_A2_006</t>
  </si>
  <si>
    <t>Monitor oficial - Expert monitor, flexibil 25 utilizatori</t>
  </si>
  <si>
    <t>NR.690.262 / 13.10.2022</t>
  </si>
  <si>
    <t>NR.690.270 / 13.10.2022</t>
  </si>
  <si>
    <t>2022_A1_082</t>
  </si>
  <si>
    <t>Modificarea data începere și status</t>
  </si>
  <si>
    <t>Achiziție atribuire</t>
  </si>
  <si>
    <t>Perdele cu accesorii și montaj</t>
  </si>
  <si>
    <t>39515000-5</t>
  </si>
  <si>
    <t>Poziție nou adăugată ca urmare a aprobării RN nr. 690.193 / 12.10.2022 inregistrat la SAP in data de 14.10.2022.</t>
  </si>
  <si>
    <t>NR.690.477 / 18.10.2022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</si>
</sst>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dd\.mm\.yyyy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name val="Arial"/>
      <family val="2"/>
      <charset val="238"/>
    </font>
    <font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4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sz val="8"/>
      <color rgb="FF444444"/>
      <name val="Segoe UI"/>
      <family val="2"/>
    </font>
    <font>
      <sz val="8"/>
      <color rgb="FFFF0000"/>
      <name val="Segoe UI"/>
      <family val="2"/>
    </font>
    <font>
      <sz val="8"/>
      <name val="Calibri"/>
      <family val="2"/>
      <scheme val="minor"/>
    </font>
    <font>
      <sz val="26"/>
      <name val="Calibri"/>
      <family val="2"/>
      <scheme val="minor"/>
    </font>
    <font>
      <sz val="28"/>
      <name val="Calibri"/>
      <family val="2"/>
      <scheme val="minor"/>
    </font>
    <font>
      <b/>
      <sz val="26"/>
      <name val="Calibri"/>
      <family val="2"/>
      <scheme val="minor"/>
    </font>
    <font>
      <sz val="26"/>
      <color rgb="FFFF0000"/>
      <name val="Calibri"/>
      <family val="2"/>
      <scheme val="minor"/>
    </font>
    <font>
      <sz val="26"/>
      <name val="Arial Narrow"/>
      <family val="2"/>
    </font>
    <font>
      <sz val="14"/>
      <name val="Trebuchet MS"/>
      <family val="2"/>
    </font>
    <font>
      <sz val="28"/>
      <name val="Trebuchet MS"/>
      <family val="2"/>
    </font>
    <font>
      <b/>
      <sz val="24"/>
      <name val="Trebuchet MS"/>
      <family val="2"/>
    </font>
    <font>
      <b/>
      <sz val="22"/>
      <name val="Trebuchet MS"/>
      <family val="2"/>
    </font>
    <font>
      <b/>
      <sz val="20"/>
      <name val="Trebuchet MS"/>
      <family val="2"/>
    </font>
    <font>
      <sz val="11"/>
      <name val="Trebuchet MS"/>
      <family val="2"/>
    </font>
    <font>
      <sz val="24"/>
      <name val="Trebuchet MS"/>
      <family val="2"/>
    </font>
    <font>
      <b/>
      <sz val="28"/>
      <name val="Trebuchet MS"/>
      <family val="2"/>
    </font>
    <font>
      <sz val="16"/>
      <name val="Trebuchet MS"/>
      <family val="2"/>
    </font>
    <font>
      <b/>
      <sz val="26"/>
      <name val="Trebuchet MS"/>
      <family val="2"/>
    </font>
    <font>
      <sz val="28"/>
      <name val="Calibri"/>
      <family val="2"/>
      <charset val="238"/>
      <scheme val="minor"/>
    </font>
    <font>
      <sz val="28"/>
      <color theme="0"/>
      <name val="Trebuchet MS"/>
      <family val="2"/>
    </font>
    <font>
      <sz val="36"/>
      <name val="Trebuchet MS"/>
      <family val="2"/>
    </font>
    <font>
      <sz val="24"/>
      <color rgb="FF000000"/>
      <name val="Trebuchet MS"/>
      <family val="2"/>
    </font>
    <font>
      <sz val="26"/>
      <name val="Calibri"/>
      <family val="2"/>
      <scheme val="minor"/>
    </font>
    <font>
      <sz val="24"/>
      <color rgb="FFFF0000"/>
      <name val="Trebuchet MS"/>
      <family val="2"/>
    </font>
    <font>
      <sz val="9"/>
      <color rgb="FF000000"/>
      <name val="DejaVu Sans"/>
      <family val="2"/>
    </font>
    <font>
      <sz val="26"/>
      <color rgb="FF000000"/>
      <name val="Calibri"/>
      <family val="2"/>
    </font>
    <font>
      <sz val="24"/>
      <color theme="1"/>
      <name val="Trebuchet MS"/>
      <family val="2"/>
    </font>
    <font>
      <sz val="48"/>
      <color rgb="FF000000"/>
      <name val="Trebuchet MS"/>
      <family val="2"/>
    </font>
    <font>
      <sz val="48"/>
      <name val="Trebuchet MS"/>
      <family val="2"/>
    </font>
    <font>
      <sz val="48"/>
      <color rgb="FFFF0000"/>
      <name val="Trebuchet MS"/>
      <family val="2"/>
    </font>
    <font>
      <b/>
      <sz val="36"/>
      <name val="Trebuchet MS"/>
      <family val="2"/>
    </font>
    <font>
      <b/>
      <sz val="72"/>
      <name val="Trebuchet MS"/>
      <family val="2"/>
    </font>
    <font>
      <sz val="72"/>
      <name val="Calibri"/>
      <family val="2"/>
      <scheme val="minor"/>
    </font>
    <font>
      <sz val="26"/>
      <name val="Calibri"/>
      <scheme val="minor"/>
    </font>
    <font>
      <sz val="20"/>
      <color theme="1"/>
      <name val="Calibri"/>
      <family val="2"/>
      <charset val="238"/>
      <scheme val="minor"/>
    </font>
    <font>
      <sz val="22"/>
      <name val="Trebuchet MS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9BC2E6"/>
      </left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 style="medium">
        <color rgb="FF9BC2E6"/>
      </right>
      <top/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7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left"/>
    </xf>
    <xf numFmtId="0" fontId="0" fillId="5" borderId="0" xfId="0" applyFill="1"/>
    <xf numFmtId="0" fontId="4" fillId="3" borderId="2" xfId="0" applyFont="1" applyFill="1" applyBorder="1"/>
    <xf numFmtId="0" fontId="0" fillId="0" borderId="0" xfId="0" pivotButton="1"/>
    <xf numFmtId="43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43" fontId="6" fillId="5" borderId="0" xfId="1" applyFont="1" applyFill="1"/>
    <xf numFmtId="0" fontId="4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4" fillId="0" borderId="2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NumberFormat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8" borderId="6" xfId="0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9" borderId="7" xfId="0" applyFill="1" applyBorder="1" applyAlignment="1">
      <alignment horizontal="left" wrapText="1"/>
    </xf>
    <xf numFmtId="0" fontId="6" fillId="9" borderId="7" xfId="0" applyFont="1" applyFill="1" applyBorder="1" applyAlignment="1">
      <alignment horizontal="left" wrapText="1"/>
    </xf>
    <xf numFmtId="0" fontId="11" fillId="11" borderId="0" xfId="0" applyFont="1" applyFill="1" applyAlignment="1">
      <alignment horizontal="left"/>
    </xf>
    <xf numFmtId="0" fontId="11" fillId="12" borderId="0" xfId="0" applyFont="1" applyFill="1" applyBorder="1" applyAlignment="1">
      <alignment horizontal="left"/>
    </xf>
    <xf numFmtId="0" fontId="11" fillId="13" borderId="0" xfId="0" applyFont="1" applyFill="1" applyAlignment="1">
      <alignment horizontal="left"/>
    </xf>
    <xf numFmtId="0" fontId="11" fillId="10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12" fillId="0" borderId="8" xfId="0" applyFont="1" applyBorder="1" applyAlignment="1">
      <alignment vertical="center"/>
    </xf>
    <xf numFmtId="0" fontId="12" fillId="14" borderId="9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9" fillId="0" borderId="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3" fontId="15" fillId="0" borderId="1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49" fontId="5" fillId="2" borderId="0" xfId="0" applyNumberFormat="1" applyFont="1" applyFill="1" applyAlignment="1">
      <alignment horizontal="center" vertical="center" wrapText="1"/>
    </xf>
    <xf numFmtId="49" fontId="14" fillId="0" borderId="0" xfId="0" applyNumberFormat="1" applyFont="1"/>
    <xf numFmtId="0" fontId="15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43" fontId="4" fillId="0" borderId="1" xfId="1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4" fillId="0" borderId="0" xfId="0" applyFont="1"/>
    <xf numFmtId="14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vertical="center" wrapText="1"/>
    </xf>
    <xf numFmtId="0" fontId="15" fillId="15" borderId="1" xfId="0" applyFont="1" applyFill="1" applyBorder="1" applyAlignment="1">
      <alignment vertical="center"/>
    </xf>
    <xf numFmtId="43" fontId="4" fillId="15" borderId="1" xfId="1" applyNumberFormat="1" applyFont="1" applyFill="1" applyBorder="1" applyAlignment="1">
      <alignment horizontal="center" vertical="center"/>
    </xf>
    <xf numFmtId="14" fontId="15" fillId="15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43" fontId="3" fillId="0" borderId="1" xfId="1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43" fontId="24" fillId="0" borderId="1" xfId="1" applyNumberFormat="1" applyFont="1" applyFill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9" fontId="28" fillId="0" borderId="0" xfId="0" applyNumberFormat="1" applyFont="1"/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3" fontId="4" fillId="0" borderId="0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32" fillId="2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3" fontId="15" fillId="0" borderId="1" xfId="1" applyNumberFormat="1" applyFont="1" applyFill="1" applyBorder="1" applyAlignment="1">
      <alignment horizontal="right" vertical="center"/>
    </xf>
    <xf numFmtId="43" fontId="15" fillId="0" borderId="1" xfId="1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0" fontId="4" fillId="7" borderId="0" xfId="0" applyFont="1" applyFill="1" applyAlignment="1"/>
    <xf numFmtId="0" fontId="4" fillId="6" borderId="0" xfId="0" applyFont="1" applyFill="1" applyAlignme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43" fontId="15" fillId="0" borderId="1" xfId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14" fontId="22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3" fontId="4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8" fillId="2" borderId="1" xfId="0" applyFont="1" applyFill="1" applyBorder="1" applyAlignment="1">
      <alignment horizontal="right" vertical="center" wrapText="1"/>
    </xf>
    <xf numFmtId="43" fontId="15" fillId="0" borderId="1" xfId="1" applyFont="1" applyBorder="1" applyAlignment="1">
      <alignment horizontal="right" vertical="center" wrapText="1"/>
    </xf>
    <xf numFmtId="43" fontId="22" fillId="0" borderId="1" xfId="1" applyFont="1" applyBorder="1" applyAlignment="1">
      <alignment horizontal="right" vertical="center" wrapText="1"/>
    </xf>
    <xf numFmtId="4" fontId="15" fillId="15" borderId="1" xfId="0" applyNumberFormat="1" applyFont="1" applyFill="1" applyBorder="1" applyAlignment="1">
      <alignment horizontal="right" vertical="center"/>
    </xf>
    <xf numFmtId="43" fontId="3" fillId="0" borderId="1" xfId="1" applyFont="1" applyBorder="1" applyAlignment="1">
      <alignment horizontal="right" vertical="center" wrapText="1"/>
    </xf>
    <xf numFmtId="43" fontId="0" fillId="0" borderId="1" xfId="1" applyFont="1" applyBorder="1" applyAlignment="1">
      <alignment horizontal="right" vertical="center" wrapText="1"/>
    </xf>
    <xf numFmtId="43" fontId="17" fillId="0" borderId="1" xfId="1" applyFont="1" applyBorder="1" applyAlignment="1">
      <alignment horizontal="right" vertical="center" wrapText="1"/>
    </xf>
    <xf numFmtId="43" fontId="18" fillId="0" borderId="1" xfId="1" applyFont="1" applyBorder="1" applyAlignment="1">
      <alignment horizontal="right" vertical="center" wrapText="1"/>
    </xf>
    <xf numFmtId="43" fontId="30" fillId="0" borderId="1" xfId="1" applyNumberFormat="1" applyFont="1" applyBorder="1" applyAlignment="1">
      <alignment horizontal="right" vertical="center" wrapText="1"/>
    </xf>
    <xf numFmtId="4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43" fontId="4" fillId="15" borderId="1" xfId="1" applyNumberFormat="1" applyFont="1" applyFill="1" applyBorder="1" applyAlignment="1">
      <alignment horizontal="right" vertical="center"/>
    </xf>
    <xf numFmtId="43" fontId="3" fillId="0" borderId="1" xfId="1" applyNumberFormat="1" applyFont="1" applyFill="1" applyBorder="1" applyAlignment="1">
      <alignment horizontal="right" vertical="center"/>
    </xf>
    <xf numFmtId="43" fontId="24" fillId="0" borderId="1" xfId="1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right" vertical="center"/>
    </xf>
    <xf numFmtId="0" fontId="3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4" fillId="0" borderId="0" xfId="0" applyFont="1" applyFill="1" applyBorder="1"/>
    <xf numFmtId="0" fontId="35" fillId="0" borderId="1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43" fontId="35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left" vertical="center" wrapText="1"/>
    </xf>
    <xf numFmtId="0" fontId="36" fillId="0" borderId="0" xfId="0" applyFont="1"/>
    <xf numFmtId="0" fontId="9" fillId="6" borderId="0" xfId="0" applyFont="1" applyFill="1"/>
    <xf numFmtId="0" fontId="3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34" fillId="0" borderId="0" xfId="0" applyFont="1" applyAlignment="1">
      <alignment vertical="center"/>
    </xf>
    <xf numFmtId="0" fontId="37" fillId="16" borderId="14" xfId="0" applyFont="1" applyFill="1" applyBorder="1" applyAlignment="1">
      <alignment vertical="center" wrapText="1"/>
    </xf>
    <xf numFmtId="0" fontId="37" fillId="16" borderId="14" xfId="0" applyFont="1" applyFill="1" applyBorder="1" applyAlignment="1">
      <alignment vertical="top" wrapText="1"/>
    </xf>
    <xf numFmtId="0" fontId="37" fillId="17" borderId="14" xfId="0" applyFont="1" applyFill="1" applyBorder="1" applyAlignment="1">
      <alignment vertical="center" wrapText="1"/>
    </xf>
    <xf numFmtId="0" fontId="37" fillId="17" borderId="14" xfId="0" applyFont="1" applyFill="1" applyBorder="1" applyAlignment="1">
      <alignment vertical="top" wrapText="1"/>
    </xf>
    <xf numFmtId="0" fontId="37" fillId="18" borderId="14" xfId="0" applyFont="1" applyFill="1" applyBorder="1" applyAlignment="1">
      <alignment vertical="center" wrapText="1"/>
    </xf>
    <xf numFmtId="0" fontId="37" fillId="18" borderId="14" xfId="0" applyFont="1" applyFill="1" applyBorder="1" applyAlignment="1">
      <alignment vertical="top" wrapText="1"/>
    </xf>
    <xf numFmtId="0" fontId="37" fillId="7" borderId="14" xfId="0" applyFont="1" applyFill="1" applyBorder="1" applyAlignment="1">
      <alignment vertical="center" wrapText="1"/>
    </xf>
    <xf numFmtId="0" fontId="38" fillId="7" borderId="1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right" vertical="center" wrapText="1"/>
    </xf>
    <xf numFmtId="0" fontId="35" fillId="0" borderId="1" xfId="0" applyFont="1" applyFill="1" applyBorder="1" applyAlignment="1">
      <alignment horizontal="right" vertical="center"/>
    </xf>
    <xf numFmtId="0" fontId="13" fillId="0" borderId="0" xfId="0" applyFont="1" applyFill="1"/>
    <xf numFmtId="0" fontId="35" fillId="2" borderId="1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/>
    </xf>
    <xf numFmtId="0" fontId="40" fillId="7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0" xfId="0" applyFont="1"/>
    <xf numFmtId="0" fontId="42" fillId="0" borderId="0" xfId="0" applyFont="1" applyBorder="1" applyAlignment="1">
      <alignment horizontal="center" vertical="center" wrapText="1"/>
    </xf>
    <xf numFmtId="0" fontId="40" fillId="0" borderId="0" xfId="0" applyFont="1"/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/>
    </xf>
    <xf numFmtId="0" fontId="40" fillId="0" borderId="1" xfId="0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9" fontId="40" fillId="0" borderId="1" xfId="2" applyFont="1" applyFill="1" applyBorder="1" applyAlignment="1">
      <alignment horizontal="right" vertical="center" wrapText="1"/>
    </xf>
    <xf numFmtId="0" fontId="44" fillId="0" borderId="1" xfId="0" applyFont="1" applyFill="1" applyBorder="1" applyAlignment="1">
      <alignment horizontal="center" vertical="center" wrapText="1"/>
    </xf>
    <xf numFmtId="9" fontId="43" fillId="0" borderId="1" xfId="2" applyFont="1" applyFill="1" applyBorder="1" applyAlignment="1">
      <alignment horizontal="right"/>
    </xf>
    <xf numFmtId="9" fontId="40" fillId="0" borderId="1" xfId="2" applyFont="1" applyFill="1" applyBorder="1" applyAlignment="1">
      <alignment horizontal="right"/>
    </xf>
    <xf numFmtId="0" fontId="40" fillId="0" borderId="0" xfId="0" applyFont="1" applyAlignment="1">
      <alignment horizontal="center"/>
    </xf>
    <xf numFmtId="49" fontId="40" fillId="0" borderId="1" xfId="0" applyNumberFormat="1" applyFont="1" applyFill="1" applyBorder="1" applyAlignment="1">
      <alignment vertical="center"/>
    </xf>
    <xf numFmtId="49" fontId="40" fillId="5" borderId="1" xfId="0" applyNumberFormat="1" applyFont="1" applyFill="1" applyBorder="1" applyAlignment="1">
      <alignment vertical="center"/>
    </xf>
    <xf numFmtId="49" fontId="40" fillId="0" borderId="1" xfId="0" applyNumberFormat="1" applyFont="1" applyBorder="1"/>
    <xf numFmtId="49" fontId="40" fillId="0" borderId="1" xfId="0" applyNumberFormat="1" applyFont="1" applyBorder="1" applyAlignment="1">
      <alignment vertical="center"/>
    </xf>
    <xf numFmtId="49" fontId="40" fillId="0" borderId="1" xfId="0" applyNumberFormat="1" applyFont="1" applyFill="1" applyBorder="1" applyAlignment="1">
      <alignment horizontal="center" vertical="center"/>
    </xf>
    <xf numFmtId="49" fontId="44" fillId="0" borderId="1" xfId="0" applyNumberFormat="1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left"/>
    </xf>
    <xf numFmtId="0" fontId="40" fillId="0" borderId="3" xfId="0" applyFont="1" applyFill="1" applyBorder="1" applyAlignment="1">
      <alignment horizontal="left" vertical="center" wrapText="1"/>
    </xf>
    <xf numFmtId="0" fontId="40" fillId="0" borderId="15" xfId="0" applyFont="1" applyFill="1" applyBorder="1" applyAlignment="1">
      <alignment horizontal="left" vertical="center" wrapText="1"/>
    </xf>
    <xf numFmtId="0" fontId="43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0" fillId="0" borderId="10" xfId="0" applyFont="1" applyFill="1" applyBorder="1" applyAlignment="1">
      <alignment horizontal="center" vertical="center" wrapText="1"/>
    </xf>
    <xf numFmtId="0" fontId="45" fillId="0" borderId="0" xfId="0" applyFont="1"/>
    <xf numFmtId="0" fontId="46" fillId="0" borderId="0" xfId="0" applyFont="1" applyFill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50" fillId="0" borderId="0" xfId="0" applyFont="1"/>
    <xf numFmtId="0" fontId="51" fillId="0" borderId="0" xfId="0" applyFont="1" applyBorder="1" applyAlignment="1">
      <alignment horizontal="center" vertical="center"/>
    </xf>
    <xf numFmtId="14" fontId="51" fillId="0" borderId="0" xfId="0" applyNumberFormat="1" applyFont="1" applyBorder="1" applyAlignment="1">
      <alignment horizontal="center" vertical="center"/>
    </xf>
    <xf numFmtId="0" fontId="51" fillId="0" borderId="0" xfId="0" applyFont="1"/>
    <xf numFmtId="0" fontId="51" fillId="0" borderId="0" xfId="0" applyFont="1" applyAlignment="1">
      <alignment horizontal="center" vertical="center"/>
    </xf>
    <xf numFmtId="0" fontId="33" fillId="2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 wrapText="1"/>
    </xf>
    <xf numFmtId="0" fontId="53" fillId="0" borderId="0" xfId="0" applyFont="1"/>
    <xf numFmtId="0" fontId="53" fillId="0" borderId="0" xfId="0" applyFont="1" applyAlignment="1">
      <alignment horizontal="left" vertical="center" wrapText="1"/>
    </xf>
    <xf numFmtId="0" fontId="50" fillId="0" borderId="0" xfId="0" applyFont="1" applyAlignment="1">
      <alignment vertical="center"/>
    </xf>
    <xf numFmtId="0" fontId="47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0" fillId="0" borderId="0" xfId="0" applyFont="1" applyAlignment="1">
      <alignment horizontal="left" wrapText="1"/>
    </xf>
    <xf numFmtId="0" fontId="42" fillId="2" borderId="12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41" fillId="0" borderId="0" xfId="0" applyFont="1"/>
    <xf numFmtId="43" fontId="41" fillId="0" borderId="0" xfId="0" applyNumberFormat="1" applyFont="1"/>
    <xf numFmtId="0" fontId="55" fillId="0" borderId="0" xfId="0" applyFont="1" applyAlignment="1"/>
    <xf numFmtId="0" fontId="55" fillId="0" borderId="0" xfId="0" applyFont="1" applyAlignment="1">
      <alignment horizontal="left" wrapText="1"/>
    </xf>
    <xf numFmtId="0" fontId="46" fillId="0" borderId="0" xfId="0" applyFont="1" applyBorder="1" applyAlignment="1">
      <alignment horizontal="center" vertical="center"/>
    </xf>
    <xf numFmtId="0" fontId="46" fillId="0" borderId="0" xfId="0" applyFont="1"/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left" vertical="center" wrapText="1"/>
    </xf>
    <xf numFmtId="0" fontId="57" fillId="0" borderId="0" xfId="0" applyFont="1" applyBorder="1" applyAlignment="1">
      <alignment horizontal="center" vertical="center"/>
    </xf>
    <xf numFmtId="14" fontId="57" fillId="0" borderId="0" xfId="0" applyNumberFormat="1" applyFont="1" applyBorder="1" applyAlignment="1">
      <alignment horizontal="center" vertical="center"/>
    </xf>
    <xf numFmtId="0" fontId="57" fillId="0" borderId="0" xfId="0" applyFont="1" applyBorder="1" applyAlignment="1">
      <alignment vertical="center" wrapText="1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/>
    </xf>
    <xf numFmtId="49" fontId="40" fillId="0" borderId="0" xfId="0" applyNumberFormat="1" applyFont="1" applyBorder="1" applyAlignment="1">
      <alignment vertical="center"/>
    </xf>
    <xf numFmtId="0" fontId="40" fillId="0" borderId="0" xfId="0" applyFont="1" applyFill="1" applyBorder="1" applyAlignment="1">
      <alignment horizontal="center" vertical="center" wrapText="1"/>
    </xf>
    <xf numFmtId="0" fontId="58" fillId="0" borderId="0" xfId="0" applyNumberFormat="1" applyFont="1" applyFill="1" applyBorder="1" applyAlignment="1" applyProtection="1">
      <alignment horizontal="center" vertical="center" wrapText="1"/>
    </xf>
    <xf numFmtId="0" fontId="48" fillId="2" borderId="15" xfId="0" applyFont="1" applyFill="1" applyBorder="1" applyAlignment="1">
      <alignment horizontal="center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right" vertical="center"/>
    </xf>
    <xf numFmtId="0" fontId="35" fillId="2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Protection="1"/>
    <xf numFmtId="0" fontId="6" fillId="0" borderId="16" xfId="0" applyFont="1" applyBorder="1" applyProtection="1"/>
    <xf numFmtId="0" fontId="59" fillId="0" borderId="1" xfId="0" applyFont="1" applyFill="1" applyBorder="1" applyAlignment="1">
      <alignment horizontal="center" vertical="center" wrapText="1"/>
    </xf>
    <xf numFmtId="49" fontId="59" fillId="0" borderId="1" xfId="0" applyNumberFormat="1" applyFont="1" applyFill="1" applyBorder="1" applyAlignment="1">
      <alignment horizontal="center" vertical="center"/>
    </xf>
    <xf numFmtId="9" fontId="59" fillId="0" borderId="1" xfId="2" applyFont="1" applyFill="1" applyBorder="1" applyAlignment="1">
      <alignment horizontal="right" vertical="center" wrapText="1"/>
    </xf>
    <xf numFmtId="0" fontId="57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left" wrapText="1"/>
    </xf>
    <xf numFmtId="0" fontId="51" fillId="0" borderId="0" xfId="0" applyNumberFormat="1" applyFont="1" applyFill="1" applyBorder="1" applyAlignment="1" applyProtection="1">
      <alignment horizontal="left" vertical="center" wrapText="1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4" fontId="51" fillId="0" borderId="0" xfId="0" applyNumberFormat="1" applyFont="1" applyFill="1" applyBorder="1" applyAlignment="1" applyProtection="1">
      <alignment horizontal="right" vertical="center" wrapText="1"/>
    </xf>
    <xf numFmtId="164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/>
    <xf numFmtId="0" fontId="40" fillId="0" borderId="3" xfId="0" applyNumberFormat="1" applyFont="1" applyFill="1" applyBorder="1" applyAlignment="1">
      <alignment horizontal="center" vertical="center" wrapText="1"/>
    </xf>
    <xf numFmtId="0" fontId="59" fillId="0" borderId="3" xfId="0" applyNumberFormat="1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60" fillId="0" borderId="1" xfId="0" applyNumberFormat="1" applyFont="1" applyFill="1" applyBorder="1" applyAlignment="1" applyProtection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49" fontId="40" fillId="0" borderId="10" xfId="0" applyNumberFormat="1" applyFont="1" applyBorder="1" applyAlignment="1">
      <alignment vertical="center"/>
    </xf>
    <xf numFmtId="0" fontId="40" fillId="0" borderId="1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/>
    <xf numFmtId="4" fontId="52" fillId="0" borderId="1" xfId="0" applyNumberFormat="1" applyFont="1" applyBorder="1" applyAlignment="1">
      <alignment horizontal="right" vertical="center"/>
    </xf>
    <xf numFmtId="43" fontId="52" fillId="0" borderId="1" xfId="0" applyNumberFormat="1" applyFont="1" applyBorder="1"/>
    <xf numFmtId="0" fontId="52" fillId="0" borderId="1" xfId="0" applyFont="1" applyBorder="1" applyAlignment="1">
      <alignment horizontal="left" wrapText="1"/>
    </xf>
    <xf numFmtId="0" fontId="48" fillId="2" borderId="3" xfId="0" applyFont="1" applyFill="1" applyBorder="1" applyAlignment="1">
      <alignment horizontal="left" vertical="center"/>
    </xf>
    <xf numFmtId="0" fontId="40" fillId="0" borderId="13" xfId="0" applyFont="1" applyBorder="1" applyAlignment="1">
      <alignment horizontal="left"/>
    </xf>
    <xf numFmtId="0" fontId="60" fillId="6" borderId="1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Border="1" applyAlignment="1">
      <alignment horizontal="center" vertical="center"/>
    </xf>
    <xf numFmtId="0" fontId="50" fillId="0" borderId="0" xfId="0" applyFont="1" applyBorder="1"/>
    <xf numFmtId="0" fontId="47" fillId="2" borderId="5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64" fontId="60" fillId="6" borderId="1" xfId="0" applyNumberFormat="1" applyFont="1" applyFill="1" applyBorder="1" applyAlignment="1" applyProtection="1">
      <alignment horizontal="center" vertical="center" wrapText="1"/>
    </xf>
    <xf numFmtId="0" fontId="60" fillId="6" borderId="1" xfId="0" applyNumberFormat="1" applyFont="1" applyFill="1" applyBorder="1" applyAlignment="1" applyProtection="1">
      <alignment horizontal="left" vertical="center" wrapText="1"/>
    </xf>
    <xf numFmtId="0" fontId="60" fillId="7" borderId="1" xfId="0" applyNumberFormat="1" applyFont="1" applyFill="1" applyBorder="1" applyAlignment="1" applyProtection="1">
      <alignment horizontal="center" vertical="center" wrapText="1"/>
    </xf>
    <xf numFmtId="0" fontId="60" fillId="7" borderId="1" xfId="0" applyNumberFormat="1" applyFont="1" applyFill="1" applyBorder="1" applyAlignment="1" applyProtection="1">
      <alignment vertical="center" wrapText="1"/>
    </xf>
    <xf numFmtId="4" fontId="60" fillId="7" borderId="1" xfId="0" applyNumberFormat="1" applyFont="1" applyFill="1" applyBorder="1" applyAlignment="1" applyProtection="1">
      <alignment horizontal="right" vertical="center" wrapText="1"/>
    </xf>
    <xf numFmtId="164" fontId="60" fillId="7" borderId="1" xfId="0" applyNumberFormat="1" applyFont="1" applyFill="1" applyBorder="1" applyAlignment="1" applyProtection="1">
      <alignment horizontal="center" vertical="center" wrapText="1"/>
    </xf>
    <xf numFmtId="0" fontId="60" fillId="7" borderId="1" xfId="0" applyNumberFormat="1" applyFont="1" applyFill="1" applyBorder="1" applyAlignment="1" applyProtection="1">
      <alignment horizontal="left" vertical="center" wrapText="1"/>
    </xf>
    <xf numFmtId="0" fontId="62" fillId="0" borderId="3" xfId="0" applyNumberFormat="1" applyFont="1" applyFill="1" applyBorder="1" applyAlignment="1" applyProtection="1">
      <alignment horizontal="left" vertical="center" wrapText="1"/>
    </xf>
    <xf numFmtId="0" fontId="62" fillId="0" borderId="13" xfId="0" applyNumberFormat="1" applyFont="1" applyFill="1" applyBorder="1" applyAlignment="1" applyProtection="1">
      <alignment horizontal="left" vertical="center" wrapText="1"/>
    </xf>
    <xf numFmtId="0" fontId="64" fillId="0" borderId="1" xfId="0" applyNumberFormat="1" applyFont="1" applyFill="1" applyBorder="1" applyAlignment="1" applyProtection="1">
      <alignment horizontal="center" vertical="center" wrapText="1"/>
    </xf>
    <xf numFmtId="4" fontId="64" fillId="0" borderId="1" xfId="0" applyNumberFormat="1" applyFont="1" applyFill="1" applyBorder="1" applyAlignment="1" applyProtection="1">
      <alignment horizontal="right" vertical="center" wrapText="1"/>
    </xf>
    <xf numFmtId="164" fontId="64" fillId="0" borderId="1" xfId="0" applyNumberFormat="1" applyFont="1" applyFill="1" applyBorder="1" applyAlignment="1" applyProtection="1">
      <alignment horizontal="center" vertical="center" wrapText="1"/>
    </xf>
    <xf numFmtId="0" fontId="65" fillId="0" borderId="1" xfId="0" applyNumberFormat="1" applyFont="1" applyFill="1" applyBorder="1" applyAlignment="1" applyProtection="1">
      <alignment horizontal="center" vertical="center" wrapText="1"/>
    </xf>
    <xf numFmtId="0" fontId="66" fillId="0" borderId="1" xfId="0" applyNumberFormat="1" applyFont="1" applyFill="1" applyBorder="1" applyAlignment="1" applyProtection="1">
      <alignment horizontal="left" vertical="center" wrapText="1"/>
    </xf>
    <xf numFmtId="0" fontId="67" fillId="2" borderId="3" xfId="0" applyFont="1" applyFill="1" applyBorder="1" applyAlignment="1">
      <alignment horizontal="center" vertical="center" wrapText="1"/>
    </xf>
    <xf numFmtId="0" fontId="67" fillId="2" borderId="1" xfId="0" applyFont="1" applyFill="1" applyBorder="1" applyAlignment="1">
      <alignment horizontal="center" vertical="center" wrapText="1"/>
    </xf>
    <xf numFmtId="0" fontId="67" fillId="2" borderId="1" xfId="0" applyFont="1" applyFill="1" applyBorder="1" applyAlignment="1">
      <alignment horizontal="left" vertical="center" wrapText="1"/>
    </xf>
    <xf numFmtId="0" fontId="69" fillId="0" borderId="0" xfId="0" applyFont="1" applyFill="1" applyAlignment="1">
      <alignment horizontal="left" vertical="center" wrapText="1"/>
    </xf>
    <xf numFmtId="0" fontId="65" fillId="0" borderId="1" xfId="0" applyNumberFormat="1" applyFont="1" applyFill="1" applyBorder="1" applyAlignment="1" applyProtection="1">
      <alignment horizontal="left" vertical="center" wrapText="1"/>
    </xf>
    <xf numFmtId="0" fontId="70" fillId="0" borderId="1" xfId="0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49" fontId="70" fillId="0" borderId="1" xfId="0" applyNumberFormat="1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/>
    </xf>
    <xf numFmtId="9" fontId="70" fillId="0" borderId="1" xfId="2" applyFont="1" applyFill="1" applyBorder="1" applyAlignment="1">
      <alignment horizontal="right"/>
    </xf>
    <xf numFmtId="0" fontId="61" fillId="7" borderId="17" xfId="0" applyNumberFormat="1" applyFont="1" applyFill="1" applyBorder="1" applyAlignment="1" applyProtection="1">
      <alignment horizontal="left" vertical="center" wrapText="1"/>
    </xf>
    <xf numFmtId="0" fontId="40" fillId="7" borderId="0" xfId="0" applyFont="1" applyFill="1" applyBorder="1" applyAlignment="1">
      <alignment horizontal="center" vertical="center" wrapText="1"/>
    </xf>
    <xf numFmtId="49" fontId="40" fillId="7" borderId="0" xfId="0" applyNumberFormat="1" applyFont="1" applyFill="1" applyBorder="1" applyAlignment="1">
      <alignment vertical="center"/>
    </xf>
    <xf numFmtId="0" fontId="40" fillId="7" borderId="0" xfId="0" applyFont="1" applyFill="1" applyBorder="1" applyAlignment="1">
      <alignment horizontal="center" vertical="center"/>
    </xf>
    <xf numFmtId="0" fontId="4" fillId="7" borderId="0" xfId="0" applyFont="1" applyFill="1"/>
    <xf numFmtId="0" fontId="61" fillId="6" borderId="17" xfId="0" applyNumberFormat="1" applyFont="1" applyFill="1" applyBorder="1" applyAlignment="1" applyProtection="1">
      <alignment horizontal="left" vertical="center" wrapText="1"/>
    </xf>
    <xf numFmtId="0" fontId="40" fillId="6" borderId="0" xfId="0" applyFont="1" applyFill="1" applyBorder="1" applyAlignment="1">
      <alignment horizontal="center" vertical="center" wrapText="1"/>
    </xf>
    <xf numFmtId="49" fontId="40" fillId="6" borderId="0" xfId="0" applyNumberFormat="1" applyFont="1" applyFill="1" applyBorder="1" applyAlignment="1">
      <alignment vertical="center"/>
    </xf>
    <xf numFmtId="0" fontId="40" fillId="6" borderId="0" xfId="0" applyFont="1" applyFill="1" applyBorder="1" applyAlignment="1">
      <alignment horizontal="center" vertical="center"/>
    </xf>
    <xf numFmtId="0" fontId="4" fillId="6" borderId="0" xfId="0" applyFont="1" applyFill="1"/>
    <xf numFmtId="0" fontId="61" fillId="7" borderId="0" xfId="0" applyNumberFormat="1" applyFont="1" applyFill="1" applyBorder="1" applyAlignment="1" applyProtection="1">
      <alignment horizontal="left" vertical="center" wrapText="1"/>
    </xf>
    <xf numFmtId="0" fontId="61" fillId="6" borderId="0" xfId="0" applyNumberFormat="1" applyFont="1" applyFill="1" applyBorder="1" applyAlignment="1" applyProtection="1">
      <alignment horizontal="left" vertical="center" wrapText="1"/>
    </xf>
    <xf numFmtId="0" fontId="63" fillId="0" borderId="0" xfId="0" applyFont="1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/>
    <xf numFmtId="4" fontId="52" fillId="0" borderId="0" xfId="0" applyNumberFormat="1" applyFont="1" applyBorder="1" applyAlignment="1">
      <alignment horizontal="right" vertical="center"/>
    </xf>
    <xf numFmtId="43" fontId="52" fillId="0" borderId="0" xfId="0" applyNumberFormat="1" applyFont="1" applyBorder="1"/>
    <xf numFmtId="0" fontId="52" fillId="0" borderId="0" xfId="0" applyFont="1" applyBorder="1" applyAlignment="1">
      <alignment horizontal="left" wrapText="1"/>
    </xf>
    <xf numFmtId="0" fontId="51" fillId="7" borderId="1" xfId="0" applyNumberFormat="1" applyFont="1" applyFill="1" applyBorder="1" applyAlignment="1" applyProtection="1">
      <alignment horizontal="center" vertical="center" wrapText="1"/>
    </xf>
    <xf numFmtId="0" fontId="51" fillId="7" borderId="1" xfId="0" applyNumberFormat="1" applyFont="1" applyFill="1" applyBorder="1" applyAlignment="1" applyProtection="1">
      <alignment vertical="center" wrapText="1"/>
    </xf>
    <xf numFmtId="4" fontId="51" fillId="0" borderId="1" xfId="0" applyNumberFormat="1" applyFont="1" applyFill="1" applyBorder="1" applyAlignment="1" applyProtection="1">
      <alignment horizontal="right" vertical="center" wrapText="1"/>
    </xf>
    <xf numFmtId="4" fontId="51" fillId="0" borderId="1" xfId="0" applyNumberFormat="1" applyFont="1" applyBorder="1" applyAlignment="1">
      <alignment horizontal="right" vertical="center" wrapText="1"/>
    </xf>
    <xf numFmtId="164" fontId="51" fillId="0" borderId="1" xfId="0" applyNumberFormat="1" applyFont="1" applyFill="1" applyBorder="1" applyAlignment="1" applyProtection="1">
      <alignment horizontal="center" vertical="center" wrapText="1"/>
    </xf>
    <xf numFmtId="0" fontId="51" fillId="0" borderId="1" xfId="0" applyNumberFormat="1" applyFont="1" applyFill="1" applyBorder="1" applyAlignment="1" applyProtection="1">
      <alignment horizontal="center" vertical="center" wrapText="1"/>
    </xf>
    <xf numFmtId="0" fontId="51" fillId="0" borderId="1" xfId="0" applyNumberFormat="1" applyFont="1" applyFill="1" applyBorder="1" applyAlignment="1" applyProtection="1">
      <alignment horizontal="left" vertical="center" wrapText="1"/>
    </xf>
    <xf numFmtId="0" fontId="51" fillId="6" borderId="1" xfId="0" applyNumberFormat="1" applyFont="1" applyFill="1" applyBorder="1" applyAlignment="1" applyProtection="1">
      <alignment horizontal="center" vertical="center" wrapText="1"/>
    </xf>
    <xf numFmtId="0" fontId="51" fillId="6" borderId="1" xfId="0" applyNumberFormat="1" applyFont="1" applyFill="1" applyBorder="1" applyAlignment="1" applyProtection="1">
      <alignment vertical="center" wrapText="1"/>
    </xf>
    <xf numFmtId="4" fontId="51" fillId="6" borderId="1" xfId="0" applyNumberFormat="1" applyFont="1" applyFill="1" applyBorder="1" applyAlignment="1" applyProtection="1">
      <alignment horizontal="right" vertical="center" wrapText="1"/>
    </xf>
    <xf numFmtId="4" fontId="51" fillId="6" borderId="1" xfId="0" applyNumberFormat="1" applyFont="1" applyFill="1" applyBorder="1" applyAlignment="1">
      <alignment horizontal="right" vertical="center" wrapText="1"/>
    </xf>
    <xf numFmtId="164" fontId="51" fillId="6" borderId="1" xfId="0" applyNumberFormat="1" applyFont="1" applyFill="1" applyBorder="1" applyAlignment="1" applyProtection="1">
      <alignment horizontal="center" vertical="center" wrapText="1"/>
    </xf>
    <xf numFmtId="0" fontId="51" fillId="6" borderId="1" xfId="0" applyNumberFormat="1" applyFont="1" applyFill="1" applyBorder="1" applyAlignment="1" applyProtection="1">
      <alignment horizontal="left" vertical="center" wrapText="1"/>
    </xf>
    <xf numFmtId="0" fontId="44" fillId="0" borderId="0" xfId="0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9" fontId="40" fillId="0" borderId="0" xfId="2" applyFont="1" applyFill="1" applyBorder="1" applyAlignment="1">
      <alignment horizontal="right"/>
    </xf>
    <xf numFmtId="4" fontId="65" fillId="0" borderId="1" xfId="0" applyNumberFormat="1" applyFont="1" applyFill="1" applyBorder="1" applyAlignment="1" applyProtection="1">
      <alignment horizontal="right" vertical="center" wrapText="1"/>
    </xf>
    <xf numFmtId="0" fontId="66" fillId="0" borderId="1" xfId="0" applyNumberFormat="1" applyFont="1" applyFill="1" applyBorder="1" applyAlignment="1" applyProtection="1">
      <alignment horizontal="center" vertical="center" wrapText="1"/>
    </xf>
    <xf numFmtId="164" fontId="66" fillId="0" borderId="1" xfId="0" applyNumberFormat="1" applyFont="1" applyFill="1" applyBorder="1" applyAlignment="1" applyProtection="1">
      <alignment horizontal="center" vertical="center" wrapText="1"/>
    </xf>
    <xf numFmtId="4" fontId="66" fillId="0" borderId="1" xfId="0" applyNumberFormat="1" applyFont="1" applyFill="1" applyBorder="1" applyAlignment="1" applyProtection="1">
      <alignment horizontal="right" vertical="center" wrapText="1"/>
    </xf>
    <xf numFmtId="0" fontId="51" fillId="0" borderId="1" xfId="0" applyNumberFormat="1" applyFont="1" applyBorder="1" applyAlignment="1">
      <alignment horizontal="center" vertical="center" wrapText="1"/>
    </xf>
    <xf numFmtId="0" fontId="51" fillId="6" borderId="1" xfId="0" applyNumberFormat="1" applyFont="1" applyFill="1" applyBorder="1" applyAlignment="1">
      <alignment horizontal="center" vertical="center" wrapText="1"/>
    </xf>
    <xf numFmtId="4" fontId="51" fillId="0" borderId="18" xfId="0" applyNumberFormat="1" applyFont="1" applyFill="1" applyBorder="1" applyAlignment="1" applyProtection="1">
      <alignment horizontal="right" vertical="center" wrapText="1"/>
    </xf>
    <xf numFmtId="0" fontId="66" fillId="0" borderId="18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wrapText="1"/>
    </xf>
    <xf numFmtId="0" fontId="57" fillId="0" borderId="0" xfId="0" applyFont="1" applyAlignment="1">
      <alignment horizontal="center"/>
    </xf>
    <xf numFmtId="0" fontId="51" fillId="7" borderId="10" xfId="0" applyNumberFormat="1" applyFont="1" applyFill="1" applyBorder="1" applyAlignment="1" applyProtection="1">
      <alignment vertical="center" wrapText="1"/>
    </xf>
    <xf numFmtId="0" fontId="51" fillId="7" borderId="10" xfId="0" applyNumberFormat="1" applyFont="1" applyFill="1" applyBorder="1" applyAlignment="1" applyProtection="1">
      <alignment horizontal="center" vertical="center" wrapText="1"/>
    </xf>
    <xf numFmtId="4" fontId="51" fillId="7" borderId="10" xfId="0" applyNumberFormat="1" applyFont="1" applyFill="1" applyBorder="1" applyAlignment="1" applyProtection="1">
      <alignment horizontal="right" vertical="center" wrapText="1"/>
    </xf>
    <xf numFmtId="164" fontId="51" fillId="0" borderId="10" xfId="0" applyNumberFormat="1" applyFont="1" applyFill="1" applyBorder="1" applyAlignment="1" applyProtection="1">
      <alignment horizontal="center" vertical="center" wrapText="1"/>
    </xf>
    <xf numFmtId="0" fontId="51" fillId="0" borderId="10" xfId="0" applyNumberFormat="1" applyFont="1" applyFill="1" applyBorder="1" applyAlignment="1" applyProtection="1">
      <alignment horizontal="center" vertical="center" wrapText="1"/>
    </xf>
    <xf numFmtId="0" fontId="60" fillId="0" borderId="20" xfId="0" applyNumberFormat="1" applyFont="1" applyBorder="1" applyAlignment="1">
      <alignment horizontal="left" vertical="center" wrapText="1"/>
    </xf>
    <xf numFmtId="0" fontId="60" fillId="6" borderId="20" xfId="0" applyNumberFormat="1" applyFont="1" applyFill="1" applyBorder="1" applyAlignment="1">
      <alignment horizontal="left" vertical="center" wrapText="1"/>
    </xf>
    <xf numFmtId="164" fontId="65" fillId="0" borderId="1" xfId="0" applyNumberFormat="1" applyFont="1" applyFill="1" applyBorder="1" applyAlignment="1" applyProtection="1">
      <alignment horizontal="center" vertical="center" wrapText="1"/>
    </xf>
    <xf numFmtId="0" fontId="66" fillId="0" borderId="19" xfId="0" applyNumberFormat="1" applyFont="1" applyFill="1" applyBorder="1" applyAlignment="1" applyProtection="1">
      <alignment horizontal="left" vertical="center" wrapText="1"/>
    </xf>
    <xf numFmtId="4" fontId="66" fillId="0" borderId="1" xfId="0" applyNumberFormat="1" applyFont="1" applyFill="1" applyBorder="1" applyAlignment="1" applyProtection="1">
      <alignment horizontal="center" vertical="center" wrapText="1"/>
    </xf>
    <xf numFmtId="164" fontId="66" fillId="0" borderId="18" xfId="0" applyNumberFormat="1" applyFont="1" applyFill="1" applyBorder="1" applyAlignment="1" applyProtection="1">
      <alignment horizontal="center" vertical="center" wrapText="1"/>
    </xf>
    <xf numFmtId="4" fontId="60" fillId="6" borderId="1" xfId="0" applyNumberFormat="1" applyFont="1" applyFill="1" applyBorder="1" applyAlignment="1">
      <alignment horizontal="right" vertical="center" wrapText="1"/>
    </xf>
    <xf numFmtId="4" fontId="51" fillId="6" borderId="10" xfId="0" applyNumberFormat="1" applyFont="1" applyFill="1" applyBorder="1" applyAlignment="1">
      <alignment horizontal="right" vertical="center" wrapText="1"/>
    </xf>
    <xf numFmtId="4" fontId="60" fillId="0" borderId="10" xfId="0" applyNumberFormat="1" applyFont="1" applyBorder="1" applyAlignment="1">
      <alignment horizontal="right" vertical="center" wrapText="1"/>
    </xf>
    <xf numFmtId="0" fontId="60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wrapText="1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63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8" fillId="0" borderId="5" xfId="0" applyNumberFormat="1" applyFont="1" applyFill="1" applyBorder="1" applyAlignment="1" applyProtection="1">
      <alignment horizontal="center" vertical="center" wrapText="1"/>
    </xf>
    <xf numFmtId="0" fontId="72" fillId="0" borderId="0" xfId="0" applyNumberFormat="1" applyFont="1" applyFill="1" applyBorder="1" applyAlignment="1" applyProtection="1">
      <alignment horizontal="center" vertical="center" wrapText="1"/>
    </xf>
    <xf numFmtId="0" fontId="72" fillId="0" borderId="0" xfId="0" applyNumberFormat="1" applyFont="1" applyFill="1" applyBorder="1" applyAlignment="1" applyProtection="1">
      <alignment horizontal="left" vertical="center" wrapText="1"/>
    </xf>
    <xf numFmtId="4" fontId="72" fillId="0" borderId="0" xfId="0" applyNumberFormat="1" applyFont="1" applyFill="1" applyBorder="1" applyAlignment="1" applyProtection="1">
      <alignment horizontal="right" vertical="center" wrapText="1"/>
    </xf>
    <xf numFmtId="164" fontId="72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2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bottom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numFmt numFmtId="35" formatCode="_-* #,##0.00\ _l_e_i_-;\-* #,##0.00\ _l_e_i_-;_-* &quot;-&quot;??\ _l_e_i_-;_-@_-"/>
    </dxf>
    <dxf>
      <numFmt numFmtId="35" formatCode="_-* #,##0.00\ _l_e_i_-;\-* #,##0.00\ _l_e_i_-;_-* &quot;-&quot;??\ _l_e_i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5" formatCode="_-* #,##0.00\ _l_e_i_-;\-* #,##0.00\ _l_e_i_-;_-* &quot;-&quot;??\ _l_e_i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border outline="0">
        <left style="thin">
          <color rgb="FF000000"/>
        </left>
        <right style="thin">
          <color rgb="FF9BC2E6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5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5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5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6"/>
        <name val="Calibri"/>
        <family val="2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0"/>
        <color auto="1"/>
        <name val="Calibri"/>
        <scheme val="minor"/>
      </font>
      <alignment textRotation="0" wrapText="0" indent="0" justifyLastLine="0" shrinkToFit="0" readingOrder="0"/>
    </dxf>
    <dxf>
      <border outline="0">
        <left style="thin">
          <color rgb="FF000000"/>
        </left>
        <right style="thin">
          <color theme="4" tint="0.39997558519241921"/>
        </right>
      </border>
    </dxf>
    <dxf>
      <font>
        <strike val="0"/>
        <outline val="0"/>
        <shadow val="0"/>
        <u val="none"/>
        <vertAlign val="baseline"/>
        <sz val="2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bgColor auto="1"/>
        </patternFill>
      </fill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rgb="FFFF0000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rgb="FFFF0000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rgb="FF000000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  <protection locked="1" hidden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left style="thin">
          <color rgb="FF000000"/>
        </left>
        <right style="thin">
          <color theme="4" tint="0.39997558519241921"/>
        </right>
      </border>
    </dxf>
    <dxf>
      <font>
        <strike val="0"/>
        <outline val="0"/>
        <shadow val="0"/>
        <u val="none"/>
        <vertAlign val="baseline"/>
        <sz val="26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89467596" backgroundQuery="1" createdVersion="6" refreshedVersion="6" minRefreshableVersion="3" recordCount="0" supportSubquery="1" supportAdvancedDrill="1" xr:uid="{00000000-000A-0000-FFFF-FFFF00000000}">
  <cacheSource type="external" connectionId="1"/>
  <cacheFields count="7">
    <cacheField name="[Tipul_Procedurii].[Procedura].[Procedura]" caption="Procedura" numFmtId="0" hierarchy="78" level="1">
      <sharedItems containsBlank="1" count="9">
        <s v="AD complexa"/>
        <s v="AD simpla"/>
        <s v="Exceptie art. 30 L98/2016"/>
        <s v="Licitatie deschisa"/>
        <s v="Negociere fara publicare prealabila"/>
        <s v="Procedura proprie"/>
        <s v="Procedura simplificata"/>
        <m u="1"/>
        <s v="Exceptie art. 29 L98/2016" u="1"/>
      </sharedItems>
    </cacheField>
    <cacheField name="[Measures].[Count of Tip procedura]" caption="Count of Tip procedura" numFmtId="0" hierarchy="97" level="32767"/>
    <cacheField name="[Measures].[Count of Tip AD]" caption="Count of Tip AD" numFmtId="0" hierarchy="98" level="32767"/>
    <cacheField name="[Responsabil_achizitie].[Responsabil achizitie].[Responsabil achizitie]" caption="Responsabil achizitie" numFmtId="0" hierarchy="4" level="1">
      <sharedItems count="11">
        <s v="ALEXANDRU Anisia"/>
        <s v="BACNEANU Elena"/>
        <s v="BACNEANU Virginia"/>
        <s v="BUZICA Cristian"/>
        <s v="CIMPEANU Carmen"/>
        <s v="CRETU Anca"/>
        <s v="GHEORGHE Mirela"/>
        <s v="HORIA Alina"/>
        <s v="NEGREA Andrei"/>
        <s v="TEODORESCU Margareta"/>
        <s v="ZLOTEA Liliana"/>
      </sharedItems>
    </cacheField>
    <cacheField name="[Measures].[Count of Tip procedura 2]" caption="Count of Tip procedura 2" numFmtId="0" hierarchy="100" level="32767"/>
    <cacheField name="[Status_lucrare].[Status].[Status]" caption="Status" numFmtId="0" hierarchy="5" level="1">
      <sharedItems containsSemiMixedTypes="0" containsNonDate="0" containsString="0"/>
    </cacheField>
    <cacheField name="[Measures].[Count of Tip procedura 3]" caption="Count of Tip procedura 3" numFmtId="0" hierarchy="102" level="32767"/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0" memberValueDatatype="130" unbalanced="0"/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0" memberValueDatatype="130" unbalanced="0"/>
    <cacheHierarchy uniqueName="[Investitii].[Investitii]" caption="Investitii" attribute="1" defaultMemberUniqueName="[Investitii].[Investitii].[All]" allUniqueName="[Investitii].[Investitii].[All]" dimensionUniqueName="[Investitii]" displayFolder="" count="0" memberValueDatatype="130" unbalanced="0"/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2" memberValueDatatype="130" unbalanced="0">
      <fieldsUsage count="2">
        <fieldUsage x="-1"/>
        <fieldUsage x="3"/>
      </fieldsUsage>
    </cacheHierarchy>
    <cacheHierarchy uniqueName="[Status_lucrare].[Status]" caption="Status" attribute="1" defaultMemberUniqueName="[Status_lucrare].[Status].[All]" allUniqueName="[Status_lucrare].[Status].[All]" dimensionUniqueName="[Status_lucrare]" displayFolder="" count="2" memberValueDatatype="130" unbalanced="0">
      <fieldsUsage count="2">
        <fieldUsage x="-1"/>
        <fieldUsage x="5"/>
      </fieldsUsage>
    </cacheHierarchy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0" memberValueDatatype="130" unbalanced="0"/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2" memberValueDatatype="130" unbalanced="0">
      <fieldsUsage count="2">
        <fieldUsage x="-1"/>
        <fieldUsage x="0"/>
      </fieldsUsage>
    </cacheHierarchy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0" memberValueDatatype="130" unbalanced="0"/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 of Valoare estimata  - lei fără TVA -]" caption="Sum of Valoare estimata  - lei fără TVA -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 of Valoare estimata  - lei fără TVA - 2]" caption="Sum of Valoare estimata  - lei fără TVA - 2" measure="1" displayFolder="" measureGroup="Tabel_A8_AD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Valoare estimata  - lei fără TVA - 3]" caption="Sum of Valoare estimata  - lei fără TVA - 3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Count of Nr. crt.]" caption="Count of Nr. crt.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Count of Tip procedura]" caption="Count of Tip procedura" measure="1" displayFolder="" measureGroup="Tabel_A9_Ex_L98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Count of Tip AD]" caption="Count of Tip AD" measure="1" displayFolder="" measureGroup="Tabel_A8_AD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Nr. crt. 2]" caption="Count of Nr. crt. 2" measure="1" displayFolder="" measureGroup="Tabel_A8_AD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Count of Tip procedura 2]" caption="Count of Tip procedura 2" measure="1" displayFolder="" measureGroup="Tabel_PAAP2018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Count of Procedura]" caption="Count of Procedura" measure="1" displayFolder="" measureGroup="Tipul_Procedurii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Count of Tip procedura 3]" caption="Count of Tip procedura 3" measure="1" displayFolder="" measureGroup="Tabel_Proiecte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 of Valoarea estimată  pentru 2020 lei fără TVA]" caption="Sum of Valoarea estimată  pentru 2020 lei fără TVA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 of Valoarea estimată  pentru 2020 lei fără TVA 2]" caption="Sum of Valoarea estimată  pentru 2020 lei fără TVA 2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Count of Valoarea estimată  pentru 2020 lei fără TVA]" caption="Count of Valoarea estimată  pentru 2020 lei fără TVA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Valoarea estimată  pentru 2020 lei fără TVA 3]" caption="Sum of Valoarea estimată  pentru 2020 lei fără TVA 3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90624997" backgroundQuery="1" createdVersion="6" refreshedVersion="6" minRefreshableVersion="3" recordCount="0" supportSubquery="1" supportAdvancedDrill="1" xr:uid="{00000000-000A-0000-FFFF-FFFF01000000}">
  <cacheSource type="external" connectionId="1"/>
  <cacheFields count="7">
    <cacheField name="[Tabel_PAAP2018].[Pus disponibil].[Pus disponibil]" caption="Pus disponibil" numFmtId="0" hierarchy="56" level="1">
      <sharedItems containsSemiMixedTypes="0" containsNonDate="0" containsString="0"/>
    </cacheField>
    <cacheField name="[Coduri_bugetare].[Cod bugetar].[Cod bugetar]" caption="Cod bugetar" numFmtId="0" level="1">
      <sharedItems containsBlank="1" count="18">
        <s v="20.01.01"/>
        <s v="20.01.02"/>
        <s v="20.01.03"/>
        <s v="20.01.04"/>
        <s v="20.01.05"/>
        <s v="20.01.09"/>
        <s v="20.01.30"/>
        <s v="20.04.02"/>
        <s v="20.05.30"/>
        <s v="20.12"/>
        <s v="20.13"/>
        <s v="20.30.02"/>
        <s v="20.30.03"/>
        <s v="20.30.04"/>
        <s v="20.30.30"/>
        <s v="71.01.02"/>
        <s v="71.01.03"/>
        <m/>
      </sharedItems>
    </cacheField>
    <cacheField name="[Disponibil].[Disponibil].[Disponibil]" caption="Disponibil" numFmtId="0" hierarchy="2" level="1">
      <sharedItems containsSemiMixedTypes="0" containsNonDate="0" containsString="0"/>
    </cacheField>
    <cacheField name="[Investitii].[Investitii].[Investitii]" caption="Investitii" numFmtId="0" hierarchy="3" level="1">
      <sharedItems containsSemiMixedTypes="0" containsNonDate="0" containsString="0"/>
    </cacheField>
    <cacheField name="[Measures].[Sum of Valoare estimata  - lei fără TVA -]" caption="Sum of Valoare estimata  - lei fără TVA -" numFmtId="0" hierarchy="93" level="32767"/>
    <cacheField name="[Measures].[Sum of Valoare estimata  - lei fără TVA - 2]" caption="Sum of Valoare estimata  - lei fără TVA - 2" numFmtId="0" hierarchy="94" level="32767"/>
    <cacheField name="[Measures].[Sum of Valoare estimata  - lei fără TVA - 3]" caption="Sum of Valoare estimata  - lei fără TVA - 3" numFmtId="0" hierarchy="95" level="32767"/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2" memberValueDatatype="130" unbalanced="0">
      <fieldsUsage count="2">
        <fieldUsage x="-1"/>
        <fieldUsage x="1"/>
      </fieldsUsage>
    </cacheHierarchy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2" memberValueDatatype="130" unbalanced="0">
      <fieldsUsage count="2">
        <fieldUsage x="-1"/>
        <fieldUsage x="2"/>
      </fieldsUsage>
    </cacheHierarchy>
    <cacheHierarchy uniqueName="[Investitii].[Investitii]" caption="Investitii" attribute="1" defaultMemberUniqueName="[Investitii].[Investitii].[All]" allUniqueName="[Investitii].[Investitii].[All]" dimensionUniqueName="[Investitii]" displayFolder="" count="2" memberValueDatatype="130" unbalanced="0">
      <fieldsUsage count="2">
        <fieldUsage x="-1"/>
        <fieldUsage x="3"/>
      </fieldsUsage>
    </cacheHierarchy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0" memberValueDatatype="130" unbalanced="0"/>
    <cacheHierarchy uniqueName="[Status_lucrare].[Status]" caption="Status" attribute="1" defaultMemberUniqueName="[Status_lucrare].[Status].[All]" allUniqueName="[Status_lucrare].[Status].[All]" dimensionUniqueName="[Status_lucrare]" displayFolder="" count="0" memberValueDatatype="130" unbalanced="0"/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2" memberValueDatatype="130" unbalanced="0">
      <fieldsUsage count="2">
        <fieldUsage x="-1"/>
        <fieldUsage x="0"/>
      </fieldsUsage>
    </cacheHierarchy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0" memberValueDatatype="130" unbalanced="0"/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0" memberValueDatatype="130" unbalanced="0"/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 of Valoare estimata  - lei fără TVA -]" caption="Sum of Valoare estimata  - lei fără TVA -" measure="1" displayFolder="" measureGroup="Tabel_PAAP2018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 of Valoare estimata  - lei fără TVA - 2]" caption="Sum of Valoare estimata  - lei fără TVA - 2" measure="1" displayFolder="" measureGroup="Tabel_A8_AD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Valoare estimata  - lei fără TVA - 3]" caption="Sum of Valoare estimata  - lei fără TVA - 3" measure="1" displayFolder="" measureGroup="Tabel_A9_Ex_L98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Count of Nr. crt.]" caption="Count of Nr. crt.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Count of Tip procedura]" caption="Count of Tip procedura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Count of Tip AD]" caption="Count of Tip AD" measure="1" displayFolder="" measureGroup="Tabel_A8_AD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Nr. crt. 2]" caption="Count of Nr. crt. 2" measure="1" displayFolder="" measureGroup="Tabel_A8_AD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Count of Tip procedura 2]" caption="Count of Tip procedura 2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Count of Procedura]" caption="Count of Procedura" measure="1" displayFolder="" measureGroup="Tipul_Procedurii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Count of Tip procedura 3]" caption="Count of Tip procedura 3" measure="1" displayFolder="" measureGroup="Tabel_Proiecte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 of Valoarea estimată  pentru 2020 lei fără TVA]" caption="Sum of Valoarea estimată  pentru 2020 lei fără TVA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 of Valoarea estimată  pentru 2020 lei fără TVA 2]" caption="Sum of Valoarea estimată  pentru 2020 lei fără TVA 2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Count of Valoarea estimată  pentru 2020 lei fără TVA]" caption="Count of Valoarea estimată  pentru 2020 lei fără TVA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Valoarea estimată  pentru 2020 lei fără TVA 3]" caption="Sum of Valoarea estimată  pentru 2020 lei fără TVA 3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9201389" backgroundQuery="1" createdVersion="6" refreshedVersion="6" minRefreshableVersion="3" recordCount="0" supportSubquery="1" supportAdvancedDrill="1" xr:uid="{00000000-000A-0000-FFFF-FFFF02000000}">
  <cacheSource type="external" connectionId="1"/>
  <cacheFields count="7">
    <cacheField name="[Tabel_PAAP2018].[Pus disponibil].[Pus disponibil]" caption="Pus disponibil" numFmtId="0" hierarchy="56" level="1">
      <sharedItems containsSemiMixedTypes="0" containsNonDate="0" containsString="0"/>
    </cacheField>
    <cacheField name="[Disponibil].[Disponibil].[Disponibil]" caption="Disponibil" numFmtId="0" hierarchy="2" level="1">
      <sharedItems containsSemiMixedTypes="0" containsNonDate="0" containsString="0"/>
    </cacheField>
    <cacheField name="[Coduri_bugetare].[Cod bugetar].[Cod bugetar]" caption="Cod bugetar" numFmtId="0" level="1">
      <sharedItems containsBlank="1" count="18">
        <s v="20.01.01"/>
        <s v="20.01.02"/>
        <s v="20.01.03"/>
        <s v="20.01.04"/>
        <s v="20.01.05"/>
        <s v="20.01.09"/>
        <s v="20.01.30"/>
        <s v="20.04.02"/>
        <s v="20.05.30"/>
        <s v="20.12"/>
        <s v="20.13"/>
        <s v="20.30.02"/>
        <s v="20.30.03"/>
        <s v="20.30.04"/>
        <s v="20.30.30"/>
        <s v="71.01.02"/>
        <s v="71.01.03"/>
        <m/>
      </sharedItems>
    </cacheField>
    <cacheField name="[Measures].[Sum of Valoarea estimată  pentru 2020 lei fără TVA]" caption="Sum of Valoarea estimată  pentru 2020 lei fără TVA" numFmtId="0" hierarchy="103" level="32767"/>
    <cacheField name="[Measures].[Sum of Valoarea estimată  pentru 2020 lei fără TVA 2]" caption="Sum of Valoarea estimată  pentru 2020 lei fără TVA 2" numFmtId="0" hierarchy="104" level="32767"/>
    <cacheField name="[Measures].[Sum of Valoarea estimată  pentru 2020 lei fără TVA 3]" caption="Sum of Valoarea estimată  pentru 2020 lei fără TVA 3" numFmtId="0" hierarchy="106" level="32767"/>
    <cacheField name="[Trimestrializare].[Trimestrializare].[Trimestrializare]" caption="Trimestrializare" numFmtId="0" hierarchy="79" level="1">
      <sharedItems containsBlank="1" count="5">
        <s v="Trim I"/>
        <s v="Trim II"/>
        <s v="Trim III"/>
        <s v="Trim IV"/>
        <m/>
      </sharedItems>
    </cacheField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2" memberValueDatatype="130" unbalanced="0">
      <fieldsUsage count="2">
        <fieldUsage x="-1"/>
        <fieldUsage x="2"/>
      </fieldsUsage>
    </cacheHierarchy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2" memberValueDatatype="130" unbalanced="0">
      <fieldsUsage count="2">
        <fieldUsage x="-1"/>
        <fieldUsage x="1"/>
      </fieldsUsage>
    </cacheHierarchy>
    <cacheHierarchy uniqueName="[Investitii].[Investitii]" caption="Investitii" attribute="1" defaultMemberUniqueName="[Investitii].[Investitii].[All]" allUniqueName="[Investitii].[Investitii].[All]" dimensionUniqueName="[Investitii]" displayFolder="" count="0" memberValueDatatype="130" unbalanced="0"/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0" memberValueDatatype="130" unbalanced="0"/>
    <cacheHierarchy uniqueName="[Status_lucrare].[Status]" caption="Status" attribute="1" defaultMemberUniqueName="[Status_lucrare].[Status].[All]" allUniqueName="[Status_lucrare].[Status].[All]" dimensionUniqueName="[Status_lucrare]" displayFolder="" count="0" memberValueDatatype="130" unbalanced="0"/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2" memberValueDatatype="130" unbalanced="0">
      <fieldsUsage count="2">
        <fieldUsage x="-1"/>
        <fieldUsage x="0"/>
      </fieldsUsage>
    </cacheHierarchy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0" memberValueDatatype="130" unbalanced="0"/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2" memberValueDatatype="130" unbalanced="0">
      <fieldsUsage count="2">
        <fieldUsage x="-1"/>
        <fieldUsage x="6"/>
      </fieldsUsage>
    </cacheHierarchy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 of Valoare estimata  - lei fără TVA -]" caption="Sum of Valoare estimata  - lei fără TVA -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 of Valoare estimata  - lei fără TVA - 2]" caption="Sum of Valoare estimata  - lei fără TVA - 2" measure="1" displayFolder="" measureGroup="Tabel_A8_AD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Valoare estimata  - lei fără TVA - 3]" caption="Sum of Valoare estimata  - lei fără TVA - 3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Count of Nr. crt.]" caption="Count of Nr. crt.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Count of Tip procedura]" caption="Count of Tip procedura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Count of Tip AD]" caption="Count of Tip AD" measure="1" displayFolder="" measureGroup="Tabel_A8_AD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Nr. crt. 2]" caption="Count of Nr. crt. 2" measure="1" displayFolder="" measureGroup="Tabel_A8_AD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Count of Tip procedura 2]" caption="Count of Tip procedura 2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Count of Procedura]" caption="Count of Procedura" measure="1" displayFolder="" measureGroup="Tipul_Procedurii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Count of Tip procedura 3]" caption="Count of Tip procedura 3" measure="1" displayFolder="" measureGroup="Tabel_Proiecte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 of Valoarea estimată  pentru 2020 lei fără TVA]" caption="Sum of Valoarea estimată  pentru 2020 lei fără TVA" measure="1" displayFolder="" measureGroup="Tabel_PAAP2018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 of Valoarea estimată  pentru 2020 lei fără TVA 2]" caption="Sum of Valoarea estimată  pentru 2020 lei fără TVA 2" measure="1" displayFolder="" measureGroup="Tabel_A9_Ex_L98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Count of Valoarea estimată  pentru 2020 lei fără TVA]" caption="Count of Valoarea estimată  pentru 2020 lei fără TVA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Valoarea estimată  pentru 2020 lei fără TVA 3]" caption="Sum of Valoarea estimată  pentru 2020 lei fără TVA 3" measure="1" displayFolder="" measureGroup="Tabel_A8_AD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0" cacheId="2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Cod bugetar">
  <location ref="A4:O25" firstHeaderRow="1" firstDataRow="3" firstDataCol="1" rowPageCount="1" colPageCount="1"/>
  <pivotFields count="7">
    <pivotField allDrilled="1" subtotalTop="0" showAll="0" dataSourceSort="1" defaultAttributeDrillState="1"/>
    <pivotField axis="axisPage" allDrilled="1" subtotalTop="0" showAll="0" dataSourceSort="1" defaultAttributeDrillState="1">
      <items count="1">
        <item t="default"/>
      </items>
    </pivotField>
    <pivotField axis="axisRow" allDrilled="1" showAll="0" dataSourceSort="1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showAll="0"/>
    <pivotField dataField="1" showAll="0"/>
    <pivotField dataField="1" showAll="0"/>
    <pivotField axis="axisCol" allDrilled="1" showAll="0" dataSourceSort="1" defaultAttributeDrillState="1">
      <items count="6">
        <item x="0"/>
        <item x="1"/>
        <item x="2"/>
        <item x="3"/>
        <item x="4"/>
        <item t="default"/>
      </items>
    </pivotField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2">
    <field x="-2"/>
    <field x="6"/>
  </colFields>
  <colItems count="14">
    <i>
      <x/>
      <x/>
    </i>
    <i r="1">
      <x v="1"/>
    </i>
    <i r="1">
      <x v="2"/>
    </i>
    <i r="1">
      <x v="3"/>
    </i>
    <i r="1">
      <x v="4"/>
    </i>
    <i i="1">
      <x v="1"/>
      <x/>
    </i>
    <i r="1" i="1">
      <x v="2"/>
    </i>
    <i i="2">
      <x v="2"/>
      <x/>
    </i>
    <i r="1" i="2">
      <x v="1"/>
    </i>
    <i r="1" i="2">
      <x v="2"/>
    </i>
    <i r="1" i="2">
      <x v="3"/>
    </i>
    <i t="grand">
      <x/>
    </i>
    <i t="grand" i="1">
      <x v="1"/>
    </i>
    <i t="grand" i="2">
      <x v="2"/>
    </i>
  </colItems>
  <pageFields count="1">
    <pageField fld="1" hier="2" name="[Disponibil].[Disponibil].[All]" cap="All"/>
  </pageFields>
  <dataFields count="3">
    <dataField name="Sum of Valoarea estimată  pentru 2020 lei fără TVA" fld="3" baseField="0" baseItem="0"/>
    <dataField name="Sum of Valoarea estimată  pentru 2020 lei fără TVA" fld="4" baseField="0" baseItem="0"/>
    <dataField name="Sum of Valoarea estimată  pentru 2020 lei fără TVA2" fld="5" baseField="2" baseItem="0"/>
  </dataFields>
  <formats count="1">
    <format dxfId="121">
      <pivotArea outline="0" collapsedLevelsAreSubtotals="1" fieldPosition="0"/>
    </format>
  </formats>
  <pivotHierarchies count="107"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el_PAAP2018].[Pus disponibil].&amp;[NU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Sum of Valoarea estimată  pentru 2020 lei fără TVA2"/>
  </pivotHierarchies>
  <pivotTableStyleInfo name="PivotStyleLight16" showRowHeaders="1" showColHeaders="1" showRowStripes="1" showColStripes="0" showLastColumn="1"/>
  <rowHierarchiesUsage count="1">
    <rowHierarchyUsage hierarchyUsage="0"/>
  </rowHierarchiesUsage>
  <colHierarchiesUsage count="2">
    <colHierarchyUsage hierarchyUsage="-2"/>
    <colHierarchyUsage hierarchyUsage="7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abel_A8_AD]"/>
        <x15:activeTabTopLevelEntity name="[Tabel_A9_Ex_L98]"/>
        <x15:activeTabTopLevelEntity name="[Coduri_bugetare]"/>
        <x15:activeTabTopLevelEntity name="[Disponibil]"/>
        <x15:activeTabTopLevelEntity name="[Trimestrializar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Cod bugetar">
  <location ref="A5:D24" firstHeaderRow="0" firstDataRow="1" firstDataCol="1" rowPageCount="2" colPageCount="1"/>
  <pivotFields count="7">
    <pivotField allDrilled="1" subtotalTop="0" showAll="0" dataSourceSort="1" defaultAttributeDrillState="1"/>
    <pivotField axis="axisRow" allDrilled="1" subtotalTop="0" showAll="0" dataSourceSort="1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Page" allDrilled="1" subtotalTop="0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2" name="[Disponibil].[Disponibil].&amp;" cap="(blank)"/>
    <pageField fld="3" hier="3" name="[Investitii].[Investitii].[All]" cap="All"/>
  </pageFields>
  <dataFields count="3">
    <dataField name="Sum of Valoare estimata  - lei fără TVA -" fld="4" baseField="0" baseItem="0"/>
    <dataField name="Sum of Valoare estimata  - lei fără TVA -" fld="5" baseField="0" baseItem="0"/>
    <dataField name="Sum of Valoare estimata  - lei fără TVA -" fld="6" baseField="0" baseItem="0"/>
  </dataFields>
  <formats count="1">
    <format dxfId="120">
      <pivotArea outline="0" collapsedLevelsAreSubtotals="1" fieldPosition="0"/>
    </format>
  </formats>
  <pivotHierarchies count="107">
    <pivotHierarchy dragToData="1"/>
    <pivotHierarchy dragToData="1"/>
    <pivotHierarchy multipleItemSelectionAllowed="1" dragToData="1">
      <members count="2" level="1">
        <member name="[Disponibil].[Disponibil].&amp;"/>
        <member name="[Disponibil].[Disponibil].&amp;[NU]"/>
      </members>
    </pivotHierarchy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el_PAAP2018].[Pus disponibil].&amp;[NU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1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abel_A8_AD]"/>
        <x15:activeTabTopLevelEntity name="[Tabel_A9_Ex_L98]"/>
        <x15:activeTabTopLevelEntity name="[Coduri_bugetare]"/>
        <x15:activeTabTopLevelEntity name="[Disponibil]"/>
        <x15:activeTabTopLevelEntity name="[Investitii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>
  <location ref="A3:AG17" firstHeaderRow="1" firstDataRow="3" firstDataCol="1" rowPageCount="1" colPageCount="1"/>
  <pivotFields count="7">
    <pivotField axis="axisCol" allDrilled="1" showAll="0" dataSourceSort="1" defaultAttributeDrillState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dataField="1" showAll="0"/>
    <pivotField axis="axisRow" allDrilled="1" showAll="0" dataSourceSort="1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axis="axisPage" allDrilled="1" showAll="0" dataSourceSort="1" defaultAttributeDrillState="1">
      <items count="1">
        <item t="default"/>
      </items>
    </pivotField>
    <pivotField dataField="1" showAll="0"/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-2"/>
  </colFields>
  <colItems count="3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  <i>
      <x v="3"/>
      <x/>
    </i>
    <i r="1" i="1">
      <x v="1"/>
    </i>
    <i r="1" i="2">
      <x v="2"/>
    </i>
    <i r="1" i="3">
      <x v="3"/>
    </i>
    <i>
      <x v="4"/>
      <x/>
    </i>
    <i r="1" i="1">
      <x v="1"/>
    </i>
    <i r="1" i="2">
      <x v="2"/>
    </i>
    <i r="1" i="3">
      <x v="3"/>
    </i>
    <i>
      <x v="5"/>
      <x/>
    </i>
    <i r="1" i="1">
      <x v="1"/>
    </i>
    <i r="1" i="2">
      <x v="2"/>
    </i>
    <i r="1" i="3">
      <x v="3"/>
    </i>
    <i>
      <x v="6"/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colItems>
  <pageFields count="1">
    <pageField fld="5" hier="5" name="[Status_lucrare].[Status].&amp;[În plan]" cap="În plan"/>
  </pageFields>
  <dataFields count="4">
    <dataField name="Count of Tip procedura" fld="4" subtotal="count" baseField="0" baseItem="0"/>
    <dataField name="Count of Tip AD" fld="2" subtotal="count" baseField="0" baseItem="0"/>
    <dataField name="Count of Tip procedura" fld="1" subtotal="count" baseField="0" baseItem="0"/>
    <dataField name="Count of Tip procedura" fld="6" subtotal="count" baseField="0" baseItem="0"/>
  </dataFields>
  <formats count="96">
    <format dxfId="119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18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17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16">
      <pivotArea dataOnly="0" labelOnly="1" outline="0" fieldPosition="0">
        <references count="2">
          <reference field="4294967294" count="1">
            <x v="2"/>
          </reference>
          <reference field="0" count="1" selected="0">
            <x v="1"/>
          </reference>
        </references>
      </pivotArea>
    </format>
    <format dxfId="115">
      <pivotArea dataOnly="0" labelOnly="1" outline="0" fieldPosition="0">
        <references count="2">
          <reference field="4294967294" count="1">
            <x v="2"/>
          </reference>
          <reference field="0" count="1" selected="0">
            <x v="8"/>
          </reference>
        </references>
      </pivotArea>
    </format>
    <format dxfId="114">
      <pivotArea dataOnly="0" labelOnly="1" outline="0" fieldPosition="0">
        <references count="2">
          <reference field="4294967294" count="1">
            <x v="2"/>
          </reference>
          <reference field="0" count="1" selected="0">
            <x v="3"/>
          </reference>
        </references>
      </pivotArea>
    </format>
    <format dxfId="113">
      <pivotArea dataOnly="0" labelOnly="1" outline="0" fieldPosition="0">
        <references count="2">
          <reference field="4294967294" count="1">
            <x v="2"/>
          </reference>
          <reference field="0" count="1" selected="0">
            <x v="3"/>
          </reference>
        </references>
      </pivotArea>
    </format>
    <format dxfId="112">
      <pivotArea dataOnly="0" labelOnly="1" outline="0" fieldPosition="0">
        <references count="2">
          <reference field="4294967294" count="1">
            <x v="2"/>
          </reference>
          <reference field="0" count="1" selected="0">
            <x v="5"/>
          </reference>
        </references>
      </pivotArea>
    </format>
    <format dxfId="111">
      <pivotArea dataOnly="0" labelOnly="1" outline="0" fieldPosition="0">
        <references count="2">
          <reference field="4294967294" count="1">
            <x v="2"/>
          </reference>
          <reference field="0" count="1" selected="0">
            <x v="6"/>
          </reference>
        </references>
      </pivotArea>
    </format>
    <format dxfId="110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0"/>
          </reference>
        </references>
      </pivotArea>
    </format>
    <format dxfId="109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1"/>
          </reference>
        </references>
      </pivotArea>
    </format>
    <format dxfId="108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8"/>
          </reference>
        </references>
      </pivotArea>
    </format>
    <format dxfId="107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3"/>
          </reference>
        </references>
      </pivotArea>
    </format>
    <format dxfId="106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5"/>
          </reference>
        </references>
      </pivotArea>
    </format>
    <format dxfId="105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6"/>
          </reference>
        </references>
      </pivotArea>
    </format>
    <format dxfId="104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7"/>
          </reference>
        </references>
      </pivotArea>
    </format>
    <format dxfId="103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0"/>
          </reference>
        </references>
      </pivotArea>
    </format>
    <format dxfId="102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1"/>
          </reference>
        </references>
      </pivotArea>
    </format>
    <format dxfId="101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8"/>
          </reference>
        </references>
      </pivotArea>
    </format>
    <format dxfId="100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3"/>
          </reference>
        </references>
      </pivotArea>
    </format>
    <format dxfId="99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5"/>
          </reference>
        </references>
      </pivotArea>
    </format>
    <format dxfId="98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6"/>
          </reference>
        </references>
      </pivotArea>
    </format>
    <format dxfId="97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7"/>
          </reference>
        </references>
      </pivotArea>
    </format>
    <format dxfId="96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95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4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93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2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91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0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9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8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8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8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8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8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8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8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3"/>
          </reference>
        </references>
      </pivotArea>
    </format>
    <format dxfId="8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6"/>
          </reference>
        </references>
      </pivotArea>
    </format>
    <format dxfId="8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5"/>
          </reference>
        </references>
      </pivotArea>
    </format>
    <format dxfId="7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7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77">
      <pivotArea outline="0" collapsedLevelsAreSubtotals="1" fieldPosition="0"/>
    </format>
    <format dxfId="76">
      <pivotArea dataOnly="0" labelOnly="1" fieldPosition="0">
        <references count="1">
          <reference field="0" count="6">
            <x v="0"/>
            <x v="1"/>
            <x v="3"/>
            <x v="5"/>
            <x v="6"/>
            <x v="8"/>
          </reference>
        </references>
      </pivotArea>
    </format>
    <format dxfId="75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4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3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72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1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0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69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8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7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66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65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64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8"/>
          </reference>
        </references>
      </pivotArea>
    </format>
    <format dxfId="63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  <format dxfId="6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5"/>
          </reference>
        </references>
      </pivotArea>
    </format>
    <format dxfId="6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6"/>
          </reference>
        </references>
      </pivotArea>
    </format>
    <format dxfId="60">
      <pivotArea dataOnly="0" labelOnly="1" fieldPosition="0">
        <references count="1">
          <reference field="0" count="1">
            <x v="0"/>
          </reference>
        </references>
      </pivotArea>
    </format>
    <format dxfId="59">
      <pivotArea dataOnly="0" labelOnly="1" fieldPosition="0">
        <references count="1">
          <reference field="0" count="1">
            <x v="0"/>
          </reference>
        </references>
      </pivotArea>
    </format>
    <format dxfId="58">
      <pivotArea dataOnly="0" labelOnly="1" fieldPosition="0">
        <references count="1">
          <reference field="0" count="1">
            <x v="1"/>
          </reference>
        </references>
      </pivotArea>
    </format>
    <format dxfId="57">
      <pivotArea dataOnly="0" labelOnly="1" fieldPosition="0">
        <references count="1">
          <reference field="0" count="1">
            <x v="1"/>
          </reference>
        </references>
      </pivotArea>
    </format>
    <format dxfId="56">
      <pivotArea dataOnly="0" labelOnly="1" fieldPosition="0">
        <references count="1">
          <reference field="0" count="1">
            <x v="3"/>
          </reference>
        </references>
      </pivotArea>
    </format>
    <format dxfId="55">
      <pivotArea dataOnly="0" labelOnly="1" fieldPosition="0">
        <references count="1">
          <reference field="0" count="1">
            <x v="3"/>
          </reference>
        </references>
      </pivotArea>
    </format>
    <format dxfId="54">
      <pivotArea dataOnly="0" labelOnly="1" fieldPosition="0">
        <references count="1">
          <reference field="0" count="1">
            <x v="5"/>
          </reference>
        </references>
      </pivotArea>
    </format>
    <format dxfId="53">
      <pivotArea dataOnly="0" labelOnly="1" fieldPosition="0">
        <references count="1">
          <reference field="0" count="1">
            <x v="5"/>
          </reference>
        </references>
      </pivotArea>
    </format>
    <format dxfId="52">
      <pivotArea outline="0" collapsedLevelsAreSubtotals="1" fieldPosition="0"/>
    </format>
    <format dxfId="51">
      <pivotArea dataOnly="0" labelOnly="1" fieldPosition="0">
        <references count="1">
          <reference field="0" count="0"/>
        </references>
      </pivotArea>
    </format>
    <format dxfId="50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9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8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7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46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5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4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3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42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1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0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39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38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7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6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35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34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0"/>
          </reference>
        </references>
      </pivotArea>
    </format>
    <format dxfId="33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1"/>
          </reference>
        </references>
      </pivotArea>
    </format>
    <format dxfId="32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8"/>
          </reference>
        </references>
      </pivotArea>
    </format>
    <format dxfId="31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3"/>
          </reference>
        </references>
      </pivotArea>
    </format>
    <format dxfId="30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5"/>
          </reference>
        </references>
      </pivotArea>
    </format>
    <format dxfId="29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6"/>
          </reference>
        </references>
      </pivotArea>
    </format>
    <format dxfId="28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7"/>
          </reference>
        </references>
      </pivotArea>
    </format>
    <format dxfId="27">
      <pivotArea field="0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  <format dxfId="25">
      <pivotArea field="0" dataOnly="0" labelOnly="1" grandCol="1" outline="0" offset="IV1" axis="axisCol" fieldPosition="0">
        <references count="1">
          <reference field="4294967294" count="1" selected="0">
            <x v="2"/>
          </reference>
        </references>
      </pivotArea>
    </format>
    <format dxfId="24">
      <pivotArea field="0" dataOnly="0" labelOnly="1" grandCol="1" outline="0" offset="IV1" axis="axisCol" fieldPosition="0">
        <references count="1">
          <reference field="4294967294" count="1" selected="0">
            <x v="3"/>
          </reference>
        </references>
      </pivotArea>
    </format>
  </formats>
  <pivotHierarchies count="107"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Status_lucrare].[Status].&amp;[În plan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2">
    <colHierarchyUsage hierarchyUsage="78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ipul_Procedurii]"/>
        <x15:activeTabTopLevelEntity name="[Tabel_A9_Ex_L98]"/>
        <x15:activeTabTopLevelEntity name="[Tabel_A8_AD]"/>
        <x15:activeTabTopLevelEntity name="[Responsabil_achizitie]"/>
        <x15:activeTabTopLevelEntity name="[Status_lucrare]"/>
        <x15:activeTabTopLevelEntity name="[Tabel_Proiect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AP" displayName="PAAP" ref="A13:U39" totalsRowShown="0" headerRowDxfId="238" dataDxfId="237" totalsRowDxfId="235" tableBorderDxfId="236">
  <autoFilter ref="A13:U39" xr:uid="{00000000-0009-0000-0100-000001000000}"/>
  <tableColumns count="21">
    <tableColumn id="1" xr3:uid="{00000000-0010-0000-0000-000001000000}" name="Nr. crt." dataDxfId="234"/>
    <tableColumn id="2" xr3:uid="{00000000-0010-0000-0000-000002000000}" name="Obiectul contractului" dataDxfId="233"/>
    <tableColumn id="3" xr3:uid="{00000000-0010-0000-0000-000003000000}" name="CPV Principal" dataDxfId="232"/>
    <tableColumn id="4" xr3:uid="{00000000-0010-0000-0000-000004000000}" name="Valoare estimată _x000a_- lei fără TVA -" dataDxfId="231"/>
    <tableColumn id="5" xr3:uid="{00000000-0010-0000-0000-000005000000}" name="Valoare planificată cu TVA - 2022" dataDxfId="230"/>
    <tableColumn id="18" xr3:uid="{00000000-0010-0000-0000-000012000000}" name="Valoare angajată cu TVA" dataDxfId="229"/>
    <tableColumn id="6" xr3:uid="{00000000-0010-0000-0000-000006000000}" name="Data inceperii" dataDxfId="228"/>
    <tableColumn id="7" xr3:uid="{00000000-0010-0000-0000-000007000000}" name="Data finalizarii" dataDxfId="227"/>
    <tableColumn id="8" xr3:uid="{00000000-0010-0000-0000-000008000000}" name="Tip procedura" dataDxfId="226"/>
    <tableColumn id="15" xr3:uid="{00000000-0010-0000-0000-00000F000000}" name="Modalitate derulare" dataDxfId="225"/>
    <tableColumn id="9" xr3:uid="{00000000-0010-0000-0000-000009000000}" name="Responsabil" dataDxfId="224"/>
    <tableColumn id="10" xr3:uid="{00000000-0010-0000-0000-00000A000000}" name="Stare" dataDxfId="223"/>
    <tableColumn id="11" xr3:uid="{00000000-0010-0000-0000-00000B000000}" name="Observații" dataDxfId="222"/>
    <tableColumn id="12" xr3:uid="{00000000-0010-0000-0000-00000C000000}" name="Trimestru" dataDxfId="221" totalsRowDxfId="220"/>
    <tableColumn id="13" xr3:uid="{00000000-0010-0000-0000-00000D000000}" name="Pus disponibil" dataDxfId="219" totalsRowDxfId="218"/>
    <tableColumn id="14" xr3:uid="{00000000-0010-0000-0000-00000E000000}" name="Articol Bugetar" dataDxfId="217" totalsRowDxfId="216"/>
    <tableColumn id="16" xr3:uid="{00000000-0010-0000-0000-000010000000}" name="Prioritate" dataDxfId="215" totalsRowDxfId="214"/>
    <tableColumn id="17" xr3:uid="{00000000-0010-0000-0000-000011000000}" name="Departament solicitant" dataDxfId="213" totalsRowDxfId="212"/>
    <tableColumn id="21" xr3:uid="{4F64EBB6-0208-465C-B7E2-EF6B3B1430C0}" name="Tip ctr" dataDxfId="211" totalsRowDxfId="210"/>
    <tableColumn id="20" xr3:uid="{96587994-A51C-4E95-94FB-5326BC37B0A3}" name="Program multianual 1950" dataDxfId="209" totalsRowDxfId="208"/>
    <tableColumn id="19" xr3:uid="{00000000-0010-0000-0000-000013000000}" name="Procent VA/VEA" dataDxfId="207" totalsRowDxfId="20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Status_lucrare" displayName="Status_lucrare" ref="A24:A33" totalsRowShown="0">
  <autoFilter ref="A24:A33" xr:uid="{00000000-0009-0000-0100-000009000000}"/>
  <tableColumns count="1">
    <tableColumn id="1" xr3:uid="{00000000-0010-0000-0900-000001000000}" name="Statu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Prioritate" displayName="Prioritate" ref="I6:I10" totalsRowShown="0">
  <autoFilter ref="I6:I10" xr:uid="{00000000-0009-0000-0100-00000A000000}"/>
  <tableColumns count="1">
    <tableColumn id="1" xr3:uid="{00000000-0010-0000-0A00-000001000000}" name="Prioritat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Solicitant" displayName="Solicitant" ref="I13:I23" totalsRowShown="0">
  <autoFilter ref="I13:I23" xr:uid="{00000000-0009-0000-0100-00000B000000}"/>
  <tableColumns count="1">
    <tableColumn id="1" xr3:uid="{00000000-0010-0000-0B00-000001000000}" name="Departament solicitant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Lista_proiecte" displayName="Lista_proiecte" ref="I25:I42" totalsRowShown="0" headerRowDxfId="19" dataDxfId="18" tableBorderDxfId="17">
  <autoFilter ref="I25:I42" xr:uid="{00000000-0009-0000-0100-00000D000000}"/>
  <tableColumns count="1">
    <tableColumn id="1" xr3:uid="{00000000-0010-0000-0C00-000001000000}" name="Proiecte" dataDxfId="1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rimestrializare" displayName="Trimestrializare" ref="I45:I49" totalsRowShown="0" dataDxfId="15" tableBorderDxfId="14">
  <autoFilter ref="I45:I49" xr:uid="{00000000-0009-0000-0100-00000F000000}"/>
  <tableColumns count="1">
    <tableColumn id="1" xr3:uid="{00000000-0010-0000-0D00-000001000000}" name="Trimestrializare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_A1_AD" displayName="Tabel_A1_AD" ref="A14:U87" totalsRowShown="0" headerRowDxfId="205" dataDxfId="204" totalsRowDxfId="202" tableBorderDxfId="203">
  <autoFilter ref="A14:U87" xr:uid="{00000000-0009-0000-0100-000002000000}"/>
  <tableColumns count="21">
    <tableColumn id="1" xr3:uid="{00000000-0010-0000-0100-000001000000}" name="Poziție" dataDxfId="201"/>
    <tableColumn id="2" xr3:uid="{00000000-0010-0000-0100-000002000000}" name="Obiectul contractului" dataDxfId="200"/>
    <tableColumn id="3" xr3:uid="{00000000-0010-0000-0100-000003000000}" name="CPV Principal" dataDxfId="199"/>
    <tableColumn id="4" xr3:uid="{00000000-0010-0000-0100-000004000000}" name="Valoare estimata _x000a_- lei fără TVA -" dataDxfId="198"/>
    <tableColumn id="5" xr3:uid="{00000000-0010-0000-0100-000005000000}" name="Valoare planif cu TVA - 2022" dataDxfId="197"/>
    <tableColumn id="19" xr3:uid="{00000000-0010-0000-0100-000013000000}" name="Valoare angaj cu TVA" dataDxfId="196"/>
    <tableColumn id="6" xr3:uid="{00000000-0010-0000-0100-000006000000}" name="Data inceperii" dataDxfId="195"/>
    <tableColumn id="7" xr3:uid="{00000000-0010-0000-0100-000007000000}" name="Data finalizarii" dataDxfId="194"/>
    <tableColumn id="16" xr3:uid="{00000000-0010-0000-0100-000010000000}" name="Tip AD" dataDxfId="193"/>
    <tableColumn id="8" xr3:uid="{00000000-0010-0000-0100-000008000000}" name="Modalitate derulare" dataDxfId="192"/>
    <tableColumn id="9" xr3:uid="{00000000-0010-0000-0100-000009000000}" name="Responsabil" dataDxfId="191"/>
    <tableColumn id="10" xr3:uid="{00000000-0010-0000-0100-00000A000000}" name="Stare" dataDxfId="190"/>
    <tableColumn id="11" xr3:uid="{00000000-0010-0000-0100-00000B000000}" name="Column1" dataDxfId="189"/>
    <tableColumn id="18" xr3:uid="{00000000-0010-0000-0100-000012000000}" name="Coloană1" dataDxfId="188"/>
    <tableColumn id="12" xr3:uid="{00000000-0010-0000-0100-00000C000000}" name="Coloană2" dataDxfId="187" totalsRowDxfId="186"/>
    <tableColumn id="13" xr3:uid="{00000000-0010-0000-0100-00000D000000}" name="Coloană3" dataDxfId="185" totalsRowDxfId="184"/>
    <tableColumn id="14" xr3:uid="{00000000-0010-0000-0100-00000E000000}" name="Coloană4" dataDxfId="183" totalsRowDxfId="182"/>
    <tableColumn id="15" xr3:uid="{00000000-0010-0000-0100-00000F000000}" name="Coloană5" dataDxfId="181" totalsRowDxfId="180"/>
    <tableColumn id="21" xr3:uid="{C8A7D6B7-2802-4975-9FE5-A23BDD9C8024}" name="Coloană6" dataDxfId="179" totalsRowDxfId="178"/>
    <tableColumn id="20" xr3:uid="{9CC23E18-3BC7-42D4-96B4-DC4A8623ED16}" name="Coloană7" dataDxfId="177" totalsRowDxfId="176"/>
    <tableColumn id="17" xr3:uid="{00000000-0010-0000-0100-000011000000}" name="Coloană8" dataDxfId="175" totalsRowDxfId="17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_A2_Ex_L98" displayName="Tabel_A2_Ex_L98" ref="A8:K14" totalsRowShown="0" headerRowDxfId="1" dataDxfId="0" totalsRowDxfId="171" headerRowBorderDxfId="173" tableBorderDxfId="172" totalsRowBorderDxfId="170">
  <autoFilter ref="A8:K14" xr:uid="{00000000-0009-0000-0100-000003000000}"/>
  <tableColumns count="11">
    <tableColumn id="1" xr3:uid="{00000000-0010-0000-0200-000001000000}" name="Nr. crt." dataDxfId="12" totalsRowDxfId="169"/>
    <tableColumn id="2" xr3:uid="{00000000-0010-0000-0200-000002000000}" name="Obiectul contractului" dataDxfId="11" totalsRowDxfId="168"/>
    <tableColumn id="3" xr3:uid="{00000000-0010-0000-0200-000003000000}" name="CPV Principal" dataDxfId="10" totalsRowDxfId="167"/>
    <tableColumn id="4" xr3:uid="{00000000-0010-0000-0200-000004000000}" name="Val estimată fără TVA" dataDxfId="9" totalsRowDxfId="166"/>
    <tableColumn id="5" xr3:uid="{00000000-0010-0000-0200-000005000000}" name="Valoare planif cu TVA - 2022" dataDxfId="8" totalsRowDxfId="165"/>
    <tableColumn id="16" xr3:uid="{00000000-0010-0000-0200-000010000000}" name="Valoare angaj cu TVA" dataDxfId="7" totalsRowDxfId="164"/>
    <tableColumn id="6" xr3:uid="{00000000-0010-0000-0200-000006000000}" name="Data inceperii" dataDxfId="6" totalsRowDxfId="163"/>
    <tableColumn id="7" xr3:uid="{00000000-0010-0000-0200-000007000000}" name="Data finalizarii" dataDxfId="5" totalsRowDxfId="162"/>
    <tableColumn id="8" xr3:uid="{00000000-0010-0000-0200-000008000000}" name="Tip procedura" dataDxfId="4" totalsRowDxfId="161"/>
    <tableColumn id="15" xr3:uid="{00000000-0010-0000-0200-00000F000000}" name="Modalitate derulare" dataDxfId="3" totalsRowDxfId="160"/>
    <tableColumn id="10" xr3:uid="{00000000-0010-0000-0200-00000A000000}" name="Stare" dataDxfId="2" totalsRowDxfId="15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el_Proiecte" displayName="Tabel_Proiecte" ref="A8:Q50" totalsRowShown="0" headerRowDxfId="158" totalsRowDxfId="156" tableBorderDxfId="157">
  <autoFilter ref="A8:Q50" xr:uid="{00000000-0009-0000-0100-00000C000000}"/>
  <tableColumns count="17">
    <tableColumn id="1" xr3:uid="{00000000-0010-0000-0300-000001000000}" name="Nr. crt." dataDxfId="155" totalsRowDxfId="154"/>
    <tableColumn id="2" xr3:uid="{00000000-0010-0000-0300-000002000000}" name="Obiectul contractului" dataDxfId="153" totalsRowDxfId="152"/>
    <tableColumn id="3" xr3:uid="{00000000-0010-0000-0300-000003000000}" name="CPV Principal" dataDxfId="151" totalsRowDxfId="150"/>
    <tableColumn id="4" xr3:uid="{00000000-0010-0000-0300-000004000000}" name="Valoare estimata _x000a_- lei fără TVA -" dataDxfId="149" totalsRowDxfId="148"/>
    <tableColumn id="5" xr3:uid="{00000000-0010-0000-0300-000005000000}" name="Valoarea estimată  pentru 2021 lei fără TVA " dataDxfId="147" totalsRowDxfId="146"/>
    <tableColumn id="16" xr3:uid="{00000000-0010-0000-0300-000010000000}" name="Valoare atribuita" dataDxfId="145" totalsRowDxfId="144"/>
    <tableColumn id="6" xr3:uid="{00000000-0010-0000-0300-000006000000}" name="Data inceperii" dataDxfId="143" totalsRowDxfId="142"/>
    <tableColumn id="7" xr3:uid="{00000000-0010-0000-0300-000007000000}" name="Data finalizarii" dataDxfId="141" totalsRowDxfId="140"/>
    <tableColumn id="8" xr3:uid="{00000000-0010-0000-0300-000008000000}" name="Tip procedura" dataDxfId="139" totalsRowDxfId="138"/>
    <tableColumn id="15" xr3:uid="{00000000-0010-0000-0300-00000F000000}" name="Modalitate derulare" dataDxfId="137" totalsRowDxfId="136"/>
    <tableColumn id="9" xr3:uid="{00000000-0010-0000-0300-000009000000}" name="Responsabil" dataDxfId="135" totalsRowDxfId="134"/>
    <tableColumn id="10" xr3:uid="{00000000-0010-0000-0300-00000A000000}" name="Stare" dataDxfId="133" totalsRowDxfId="132"/>
    <tableColumn id="11" xr3:uid="{00000000-0010-0000-0300-00000B000000}" name="Observații" dataDxfId="131" totalsRowDxfId="130"/>
    <tableColumn id="12" xr3:uid="{00000000-0010-0000-0300-00000C000000}" name="Lista de investitii" dataDxfId="129" totalsRowDxfId="128"/>
    <tableColumn id="13" xr3:uid="{00000000-0010-0000-0300-00000D000000}" name="Pus disponibil" dataDxfId="127" totalsRowDxfId="126"/>
    <tableColumn id="14" xr3:uid="{00000000-0010-0000-0300-00000E000000}" name="Articol Bugetar" dataDxfId="125" totalsRowDxfId="124"/>
    <tableColumn id="17" xr3:uid="{00000000-0010-0000-0300-000011000000}" name="Proiect" dataDxfId="123" totalsRowDxfId="12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Coduri_bugetare" displayName="Coduri_bugetare" ref="E1:F49" totalsRowShown="0">
  <autoFilter ref="E1:F49" xr:uid="{00000000-0009-0000-0100-000004000000}"/>
  <tableColumns count="2">
    <tableColumn id="1" xr3:uid="{00000000-0010-0000-0400-000001000000}" name="Cod bugetar"/>
    <tableColumn id="2" xr3:uid="{00000000-0010-0000-0400-000002000000}" name="Descriere cod bugetar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Disponibil" displayName="Disponibil" ref="I1:I3" totalsRowShown="0">
  <autoFilter ref="I1:I3" xr:uid="{00000000-0009-0000-0100-000005000000}"/>
  <tableColumns count="1">
    <tableColumn id="1" xr3:uid="{00000000-0010-0000-0500-000001000000}" name="Disponibil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Investitii" displayName="Investitii" ref="K1:K3" totalsRowShown="0">
  <autoFilter ref="K1:K3" xr:uid="{00000000-0009-0000-0100-000006000000}"/>
  <tableColumns count="1">
    <tableColumn id="1" xr3:uid="{00000000-0010-0000-0600-000001000000}" name="Investitii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Responsabil_achizitie" displayName="Responsabil_achizitie" ref="A37:A51" totalsRowShown="0" dataDxfId="23">
  <autoFilter ref="A37:A51" xr:uid="{00000000-0009-0000-0100-000007000000}"/>
  <sortState ref="A38:A56">
    <sortCondition ref="A37:A56"/>
  </sortState>
  <tableColumns count="1">
    <tableColumn id="1" xr3:uid="{00000000-0010-0000-0700-000001000000}" name="Responsabil achizitie" dataDxfId="2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ipul_Procedurii" displayName="Tipul_Procedurii" ref="A1:A17" totalsRowShown="0" dataDxfId="21">
  <autoFilter ref="A1:A17" xr:uid="{00000000-0009-0000-0100-000008000000}"/>
  <tableColumns count="1">
    <tableColumn id="1" xr3:uid="{00000000-0010-0000-0800-000001000000}" name="Procedura" dataDxfId="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61"/>
  <sheetViews>
    <sheetView view="pageBreakPreview" zoomScale="24" zoomScaleNormal="40" zoomScaleSheetLayoutView="24" zoomScalePageLayoutView="10" workbookViewId="0">
      <pane xSplit="2" ySplit="13" topLeftCell="C20" activePane="bottomRight" state="frozen"/>
      <selection pane="topRight" activeCell="C1" sqref="C1"/>
      <selection pane="bottomLeft" activeCell="A14" sqref="A14"/>
      <selection pane="bottomRight" activeCell="C30" sqref="C30"/>
    </sheetView>
  </sheetViews>
  <sheetFormatPr defaultColWidth="9.140625" defaultRowHeight="15" x14ac:dyDescent="0.25"/>
  <cols>
    <col min="1" max="1" width="69.7109375" style="15" customWidth="1"/>
    <col min="2" max="2" width="187.140625" style="15" customWidth="1"/>
    <col min="3" max="3" width="54.7109375" style="15" customWidth="1"/>
    <col min="4" max="4" width="72.140625" style="15" customWidth="1"/>
    <col min="5" max="5" width="70" style="15" customWidth="1"/>
    <col min="6" max="6" width="65.42578125" style="15" customWidth="1"/>
    <col min="7" max="8" width="59.85546875" style="15" customWidth="1"/>
    <col min="9" max="9" width="86.140625" style="15" customWidth="1"/>
    <col min="10" max="10" width="41.28515625" style="15" customWidth="1"/>
    <col min="11" max="11" width="68.7109375" style="15" customWidth="1"/>
    <col min="12" max="12" width="50.85546875" style="15" customWidth="1"/>
    <col min="13" max="13" width="196" style="276" customWidth="1"/>
    <col min="14" max="14" width="17.7109375" style="15" hidden="1" customWidth="1"/>
    <col min="15" max="15" width="19" style="15" hidden="1" customWidth="1"/>
    <col min="16" max="16" width="23" style="15" hidden="1" customWidth="1"/>
    <col min="17" max="17" width="20.42578125" style="15" hidden="1" customWidth="1"/>
    <col min="18" max="18" width="16" style="15" hidden="1" customWidth="1"/>
    <col min="19" max="19" width="42.85546875" style="15" hidden="1" customWidth="1"/>
    <col min="20" max="20" width="60.5703125" style="15" hidden="1" customWidth="1"/>
    <col min="21" max="21" width="48" style="15" hidden="1" customWidth="1"/>
    <col min="22" max="16384" width="9.140625" style="15"/>
  </cols>
  <sheetData>
    <row r="1" spans="1:21" s="197" customFormat="1" ht="92.25" x14ac:dyDescent="0.45">
      <c r="B1" s="373" t="s">
        <v>793</v>
      </c>
      <c r="I1" s="203"/>
      <c r="J1" s="203"/>
      <c r="K1" s="448" t="s">
        <v>121</v>
      </c>
      <c r="L1" s="448"/>
      <c r="M1" s="448"/>
      <c r="N1" s="340"/>
    </row>
    <row r="2" spans="1:21" s="197" customFormat="1" ht="46.5" x14ac:dyDescent="0.45">
      <c r="B2" s="198"/>
      <c r="I2" s="203"/>
      <c r="J2" s="203"/>
      <c r="K2" s="448" t="s">
        <v>122</v>
      </c>
      <c r="L2" s="448"/>
      <c r="M2" s="448"/>
      <c r="N2" s="340"/>
    </row>
    <row r="3" spans="1:21" s="197" customFormat="1" ht="46.5" x14ac:dyDescent="0.45">
      <c r="B3" s="198"/>
      <c r="H3" s="202"/>
      <c r="I3" s="201"/>
      <c r="J3" s="203"/>
      <c r="K3" s="448" t="s">
        <v>342</v>
      </c>
      <c r="L3" s="448"/>
      <c r="M3" s="448"/>
      <c r="N3" s="340"/>
    </row>
    <row r="4" spans="1:21" s="197" customFormat="1" ht="46.5" x14ac:dyDescent="0.45">
      <c r="B4" s="198"/>
      <c r="H4" s="202"/>
      <c r="I4" s="201"/>
      <c r="J4" s="203"/>
      <c r="K4" s="448" t="s">
        <v>594</v>
      </c>
      <c r="L4" s="448"/>
      <c r="M4" s="448"/>
      <c r="N4" s="340"/>
    </row>
    <row r="5" spans="1:21" s="197" customFormat="1" ht="46.5" x14ac:dyDescent="0.45">
      <c r="B5" s="198"/>
      <c r="H5" s="202"/>
      <c r="I5" s="201"/>
      <c r="J5" s="203"/>
      <c r="K5" s="448" t="s">
        <v>595</v>
      </c>
      <c r="L5" s="448"/>
      <c r="M5" s="448"/>
      <c r="N5" s="339"/>
    </row>
    <row r="6" spans="1:21" s="197" customFormat="1" ht="36" x14ac:dyDescent="0.45">
      <c r="B6" s="198"/>
      <c r="H6" s="202"/>
      <c r="I6" s="201"/>
      <c r="J6" s="203"/>
      <c r="K6" s="447"/>
      <c r="L6" s="447"/>
      <c r="M6" s="447"/>
      <c r="N6" s="339"/>
    </row>
    <row r="7" spans="1:21" s="197" customFormat="1" ht="36" x14ac:dyDescent="0.45">
      <c r="B7" s="198"/>
      <c r="H7" s="202"/>
      <c r="I7" s="201"/>
      <c r="J7" s="203"/>
      <c r="K7" s="447"/>
      <c r="L7" s="447"/>
      <c r="M7" s="447"/>
      <c r="N7" s="339"/>
    </row>
    <row r="8" spans="1:21" s="197" customFormat="1" ht="36" x14ac:dyDescent="0.45">
      <c r="B8" s="198"/>
      <c r="I8" s="203"/>
      <c r="J8" s="203"/>
      <c r="K8" s="447"/>
      <c r="L8" s="447"/>
      <c r="M8" s="447"/>
      <c r="N8" s="339"/>
    </row>
    <row r="9" spans="1:21" s="197" customFormat="1" ht="28.5" x14ac:dyDescent="0.45">
      <c r="B9" s="198"/>
      <c r="I9" s="201"/>
      <c r="J9" s="201"/>
      <c r="K9" s="201"/>
      <c r="L9" s="201"/>
      <c r="M9" s="275"/>
    </row>
    <row r="10" spans="1:21" s="197" customFormat="1" ht="92.25" x14ac:dyDescent="0.45">
      <c r="A10" s="450" t="s">
        <v>597</v>
      </c>
      <c r="B10" s="450"/>
      <c r="C10" s="450"/>
      <c r="D10" s="450"/>
      <c r="E10" s="450"/>
      <c r="F10" s="450"/>
      <c r="G10" s="450"/>
      <c r="H10" s="450"/>
      <c r="I10" s="450"/>
      <c r="J10" s="450"/>
      <c r="K10" s="450"/>
      <c r="L10" s="450"/>
      <c r="M10" s="450"/>
    </row>
    <row r="11" spans="1:21" s="197" customFormat="1" ht="92.25" x14ac:dyDescent="0.45">
      <c r="A11" s="451" t="s">
        <v>124</v>
      </c>
      <c r="B11" s="451"/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</row>
    <row r="13" spans="1:21" s="229" customFormat="1" ht="168.75" x14ac:dyDescent="0.5">
      <c r="A13" s="370" t="s">
        <v>0</v>
      </c>
      <c r="B13" s="371" t="s">
        <v>1</v>
      </c>
      <c r="C13" s="371" t="s">
        <v>2</v>
      </c>
      <c r="D13" s="371" t="s">
        <v>417</v>
      </c>
      <c r="E13" s="371" t="s">
        <v>555</v>
      </c>
      <c r="F13" s="371" t="s">
        <v>416</v>
      </c>
      <c r="G13" s="371" t="s">
        <v>4</v>
      </c>
      <c r="H13" s="371" t="s">
        <v>5</v>
      </c>
      <c r="I13" s="371" t="s">
        <v>6</v>
      </c>
      <c r="J13" s="371" t="s">
        <v>153</v>
      </c>
      <c r="K13" s="371" t="s">
        <v>7</v>
      </c>
      <c r="L13" s="371" t="s">
        <v>8</v>
      </c>
      <c r="M13" s="372" t="s">
        <v>9</v>
      </c>
      <c r="N13" s="278" t="s">
        <v>330</v>
      </c>
      <c r="O13" s="278" t="s">
        <v>11</v>
      </c>
      <c r="P13" s="278" t="s">
        <v>12</v>
      </c>
      <c r="Q13" s="279" t="s">
        <v>188</v>
      </c>
      <c r="R13" s="279" t="s">
        <v>189</v>
      </c>
      <c r="S13" s="279" t="s">
        <v>406</v>
      </c>
      <c r="T13" s="279" t="s">
        <v>408</v>
      </c>
      <c r="U13" s="279" t="s">
        <v>339</v>
      </c>
    </row>
    <row r="14" spans="1:21" ht="246" x14ac:dyDescent="0.25">
      <c r="A14" s="368" t="s">
        <v>427</v>
      </c>
      <c r="B14" s="374" t="s">
        <v>428</v>
      </c>
      <c r="C14" s="368" t="s">
        <v>429</v>
      </c>
      <c r="D14" s="366">
        <v>257160.65</v>
      </c>
      <c r="E14" s="366">
        <v>202181</v>
      </c>
      <c r="F14" s="366">
        <v>202181</v>
      </c>
      <c r="G14" s="367">
        <v>44521</v>
      </c>
      <c r="H14" s="367">
        <v>44580</v>
      </c>
      <c r="I14" s="365" t="s">
        <v>430</v>
      </c>
      <c r="J14" s="368" t="s">
        <v>431</v>
      </c>
      <c r="K14" s="368" t="s">
        <v>432</v>
      </c>
      <c r="L14" s="365" t="s">
        <v>547</v>
      </c>
      <c r="M14" s="374"/>
      <c r="N14" s="328" t="s">
        <v>331</v>
      </c>
      <c r="O14" s="222" t="s">
        <v>24</v>
      </c>
      <c r="P14" s="247" t="s">
        <v>136</v>
      </c>
      <c r="Q14" s="222" t="s">
        <v>192</v>
      </c>
      <c r="R14" s="222" t="s">
        <v>200</v>
      </c>
      <c r="S14" s="222" t="s">
        <v>407</v>
      </c>
      <c r="T14" s="222" t="s">
        <v>24</v>
      </c>
      <c r="U14" s="238"/>
    </row>
    <row r="15" spans="1:21" ht="184.5" x14ac:dyDescent="0.25">
      <c r="A15" s="368" t="s">
        <v>434</v>
      </c>
      <c r="B15" s="374" t="s">
        <v>435</v>
      </c>
      <c r="C15" s="368" t="s">
        <v>436</v>
      </c>
      <c r="D15" s="366">
        <v>12833000</v>
      </c>
      <c r="E15" s="366">
        <v>10180846.66</v>
      </c>
      <c r="F15" s="366">
        <v>0</v>
      </c>
      <c r="G15" s="367">
        <v>44453</v>
      </c>
      <c r="H15" s="367">
        <v>44600</v>
      </c>
      <c r="I15" s="365" t="s">
        <v>433</v>
      </c>
      <c r="J15" s="368" t="s">
        <v>431</v>
      </c>
      <c r="K15" s="368" t="s">
        <v>432</v>
      </c>
      <c r="L15" s="365" t="s">
        <v>547</v>
      </c>
      <c r="M15" s="374"/>
      <c r="N15" s="328" t="s">
        <v>331</v>
      </c>
      <c r="O15" s="222" t="s">
        <v>15</v>
      </c>
      <c r="P15" s="247" t="s">
        <v>35</v>
      </c>
      <c r="Q15" s="222" t="s">
        <v>191</v>
      </c>
      <c r="R15" s="222" t="s">
        <v>198</v>
      </c>
      <c r="S15" s="222" t="s">
        <v>407</v>
      </c>
      <c r="T15" s="222" t="s">
        <v>24</v>
      </c>
      <c r="U15" s="238"/>
    </row>
    <row r="16" spans="1:21" ht="184.5" x14ac:dyDescent="0.25">
      <c r="A16" s="368" t="s">
        <v>560</v>
      </c>
      <c r="B16" s="374" t="s">
        <v>543</v>
      </c>
      <c r="C16" s="368" t="s">
        <v>544</v>
      </c>
      <c r="D16" s="366">
        <v>852400</v>
      </c>
      <c r="E16" s="366">
        <v>468146</v>
      </c>
      <c r="F16" s="366">
        <v>468146</v>
      </c>
      <c r="G16" s="367">
        <v>44440</v>
      </c>
      <c r="H16" s="367">
        <v>44587</v>
      </c>
      <c r="I16" s="365" t="s">
        <v>433</v>
      </c>
      <c r="J16" s="368" t="s">
        <v>431</v>
      </c>
      <c r="K16" s="368" t="s">
        <v>463</v>
      </c>
      <c r="L16" s="365" t="s">
        <v>547</v>
      </c>
      <c r="M16" s="374"/>
      <c r="N16" s="328"/>
      <c r="O16" s="222"/>
      <c r="P16" s="247"/>
      <c r="Q16" s="222"/>
      <c r="R16" s="222"/>
      <c r="S16" s="225"/>
      <c r="T16" s="225"/>
      <c r="U16" s="238"/>
    </row>
    <row r="17" spans="1:21" s="28" customFormat="1" ht="123" x14ac:dyDescent="0.25">
      <c r="A17" s="368" t="s">
        <v>715</v>
      </c>
      <c r="B17" s="374" t="s">
        <v>437</v>
      </c>
      <c r="C17" s="368" t="s">
        <v>438</v>
      </c>
      <c r="D17" s="366">
        <v>172517.64</v>
      </c>
      <c r="E17" s="366">
        <v>31870.1</v>
      </c>
      <c r="F17" s="366">
        <v>31870.1</v>
      </c>
      <c r="G17" s="367">
        <v>44620</v>
      </c>
      <c r="H17" s="367">
        <v>44668</v>
      </c>
      <c r="I17" s="365" t="s">
        <v>430</v>
      </c>
      <c r="J17" s="368" t="s">
        <v>431</v>
      </c>
      <c r="K17" s="368" t="s">
        <v>439</v>
      </c>
      <c r="L17" s="365" t="s">
        <v>547</v>
      </c>
      <c r="M17" s="374"/>
      <c r="N17" s="328" t="s">
        <v>331</v>
      </c>
      <c r="O17" s="222" t="s">
        <v>15</v>
      </c>
      <c r="P17" s="247" t="s">
        <v>28</v>
      </c>
      <c r="Q17" s="222" t="s">
        <v>190</v>
      </c>
      <c r="R17" s="222" t="s">
        <v>198</v>
      </c>
      <c r="S17" s="222" t="s">
        <v>407</v>
      </c>
      <c r="T17" s="222" t="s">
        <v>24</v>
      </c>
      <c r="U17" s="238"/>
    </row>
    <row r="18" spans="1:21" ht="184.5" x14ac:dyDescent="0.25">
      <c r="A18" s="368" t="s">
        <v>716</v>
      </c>
      <c r="B18" s="374" t="s">
        <v>440</v>
      </c>
      <c r="C18" s="368" t="s">
        <v>441</v>
      </c>
      <c r="D18" s="421">
        <v>341920</v>
      </c>
      <c r="E18" s="421">
        <v>406884.8</v>
      </c>
      <c r="F18" s="366">
        <v>0</v>
      </c>
      <c r="G18" s="367">
        <v>44745</v>
      </c>
      <c r="H18" s="420">
        <v>44895</v>
      </c>
      <c r="I18" s="365" t="s">
        <v>430</v>
      </c>
      <c r="J18" s="368" t="s">
        <v>431</v>
      </c>
      <c r="K18" s="368" t="s">
        <v>442</v>
      </c>
      <c r="L18" s="419" t="s">
        <v>617</v>
      </c>
      <c r="M18" s="369"/>
      <c r="N18" s="328" t="s">
        <v>331</v>
      </c>
      <c r="O18" s="222" t="s">
        <v>24</v>
      </c>
      <c r="P18" s="247" t="s">
        <v>16</v>
      </c>
      <c r="Q18" s="222" t="s">
        <v>191</v>
      </c>
      <c r="R18" s="222" t="s">
        <v>198</v>
      </c>
      <c r="S18" s="222" t="s">
        <v>409</v>
      </c>
      <c r="T18" s="222" t="s">
        <v>15</v>
      </c>
      <c r="U18" s="238"/>
    </row>
    <row r="19" spans="1:21" ht="184.5" x14ac:dyDescent="0.25">
      <c r="A19" s="368" t="s">
        <v>717</v>
      </c>
      <c r="B19" s="374" t="s">
        <v>561</v>
      </c>
      <c r="C19" s="368" t="s">
        <v>443</v>
      </c>
      <c r="D19" s="366">
        <v>366198</v>
      </c>
      <c r="E19" s="366">
        <v>105052.85</v>
      </c>
      <c r="F19" s="366">
        <v>105052.85</v>
      </c>
      <c r="G19" s="367">
        <v>44641</v>
      </c>
      <c r="H19" s="367">
        <v>44706</v>
      </c>
      <c r="I19" s="365" t="s">
        <v>430</v>
      </c>
      <c r="J19" s="368" t="s">
        <v>431</v>
      </c>
      <c r="K19" s="368" t="s">
        <v>444</v>
      </c>
      <c r="L19" s="365" t="s">
        <v>547</v>
      </c>
      <c r="M19" s="374"/>
      <c r="N19" s="329"/>
      <c r="O19" s="317"/>
      <c r="P19" s="318"/>
      <c r="Q19" s="317"/>
      <c r="R19" s="317"/>
      <c r="S19" s="225"/>
      <c r="T19" s="225"/>
      <c r="U19" s="319"/>
    </row>
    <row r="20" spans="1:21" ht="223.5" customHeight="1" x14ac:dyDescent="0.25">
      <c r="A20" s="368" t="s">
        <v>718</v>
      </c>
      <c r="B20" s="374" t="s">
        <v>445</v>
      </c>
      <c r="C20" s="368" t="s">
        <v>562</v>
      </c>
      <c r="D20" s="366">
        <v>228651.25</v>
      </c>
      <c r="E20" s="366">
        <v>96267.03</v>
      </c>
      <c r="F20" s="366">
        <v>96267.03</v>
      </c>
      <c r="G20" s="367">
        <v>44739</v>
      </c>
      <c r="H20" s="367">
        <v>44771</v>
      </c>
      <c r="I20" s="365" t="s">
        <v>430</v>
      </c>
      <c r="J20" s="368" t="s">
        <v>431</v>
      </c>
      <c r="K20" s="368" t="s">
        <v>446</v>
      </c>
      <c r="L20" s="365" t="s">
        <v>547</v>
      </c>
      <c r="M20" s="374"/>
      <c r="N20" s="328" t="s">
        <v>331</v>
      </c>
      <c r="O20" s="222" t="s">
        <v>24</v>
      </c>
      <c r="P20" s="247" t="s">
        <v>17</v>
      </c>
      <c r="Q20" s="222" t="s">
        <v>191</v>
      </c>
      <c r="R20" s="222" t="s">
        <v>198</v>
      </c>
      <c r="S20" s="222" t="s">
        <v>407</v>
      </c>
      <c r="T20" s="222" t="s">
        <v>24</v>
      </c>
      <c r="U20" s="238"/>
    </row>
    <row r="21" spans="1:21" ht="123" x14ac:dyDescent="0.25">
      <c r="A21" s="368" t="s">
        <v>719</v>
      </c>
      <c r="B21" s="374" t="s">
        <v>447</v>
      </c>
      <c r="C21" s="368" t="s">
        <v>293</v>
      </c>
      <c r="D21" s="366">
        <v>2490455.0099999998</v>
      </c>
      <c r="E21" s="366">
        <v>58786</v>
      </c>
      <c r="F21" s="366">
        <v>0</v>
      </c>
      <c r="G21" s="367">
        <v>44739</v>
      </c>
      <c r="H21" s="367">
        <v>44866</v>
      </c>
      <c r="I21" s="365" t="s">
        <v>759</v>
      </c>
      <c r="J21" s="368" t="s">
        <v>431</v>
      </c>
      <c r="K21" s="368" t="s">
        <v>448</v>
      </c>
      <c r="L21" s="365" t="s">
        <v>204</v>
      </c>
      <c r="M21" s="369"/>
      <c r="N21" s="328" t="s">
        <v>331</v>
      </c>
      <c r="O21" s="222" t="s">
        <v>15</v>
      </c>
      <c r="P21" s="247" t="s">
        <v>35</v>
      </c>
      <c r="Q21" s="222" t="s">
        <v>190</v>
      </c>
      <c r="R21" s="222" t="s">
        <v>198</v>
      </c>
      <c r="S21" s="222" t="s">
        <v>407</v>
      </c>
      <c r="T21" s="222" t="s">
        <v>24</v>
      </c>
      <c r="U21" s="238"/>
    </row>
    <row r="22" spans="1:21" ht="307.5" x14ac:dyDescent="0.25">
      <c r="A22" s="368" t="s">
        <v>720</v>
      </c>
      <c r="B22" s="374" t="s">
        <v>449</v>
      </c>
      <c r="C22" s="368" t="s">
        <v>257</v>
      </c>
      <c r="D22" s="366">
        <v>170614.5</v>
      </c>
      <c r="E22" s="366">
        <v>0</v>
      </c>
      <c r="F22" s="366">
        <v>0</v>
      </c>
      <c r="G22" s="367">
        <v>44866</v>
      </c>
      <c r="H22" s="367">
        <v>44959</v>
      </c>
      <c r="I22" s="365" t="s">
        <v>430</v>
      </c>
      <c r="J22" s="368" t="s">
        <v>431</v>
      </c>
      <c r="K22" s="419" t="s">
        <v>534</v>
      </c>
      <c r="L22" s="365" t="s">
        <v>202</v>
      </c>
      <c r="M22" s="369" t="s">
        <v>780</v>
      </c>
      <c r="N22" s="328" t="s">
        <v>331</v>
      </c>
      <c r="O22" s="222" t="s">
        <v>24</v>
      </c>
      <c r="P22" s="247" t="s">
        <v>25</v>
      </c>
      <c r="Q22" s="222" t="s">
        <v>190</v>
      </c>
      <c r="R22" s="222" t="s">
        <v>410</v>
      </c>
      <c r="S22" s="222" t="s">
        <v>409</v>
      </c>
      <c r="T22" s="222" t="s">
        <v>24</v>
      </c>
      <c r="U22" s="238"/>
    </row>
    <row r="23" spans="1:21" s="54" customFormat="1" ht="228.75" customHeight="1" x14ac:dyDescent="0.3">
      <c r="A23" s="368" t="s">
        <v>721</v>
      </c>
      <c r="B23" s="374" t="s">
        <v>451</v>
      </c>
      <c r="C23" s="368" t="s">
        <v>452</v>
      </c>
      <c r="D23" s="366">
        <v>1142100</v>
      </c>
      <c r="E23" s="366">
        <v>553112</v>
      </c>
      <c r="F23" s="366">
        <v>553112</v>
      </c>
      <c r="G23" s="367">
        <v>44587</v>
      </c>
      <c r="H23" s="367">
        <v>44613</v>
      </c>
      <c r="I23" s="365" t="s">
        <v>563</v>
      </c>
      <c r="J23" s="368" t="s">
        <v>480</v>
      </c>
      <c r="K23" s="368" t="s">
        <v>432</v>
      </c>
      <c r="L23" s="365" t="s">
        <v>547</v>
      </c>
      <c r="M23" s="374"/>
      <c r="N23" s="330" t="s">
        <v>331</v>
      </c>
      <c r="O23" s="222" t="s">
        <v>24</v>
      </c>
      <c r="P23" s="247" t="s">
        <v>25</v>
      </c>
      <c r="Q23" s="222" t="s">
        <v>192</v>
      </c>
      <c r="R23" s="222" t="s">
        <v>200</v>
      </c>
      <c r="S23" s="222" t="s">
        <v>407</v>
      </c>
      <c r="T23" s="222" t="s">
        <v>24</v>
      </c>
      <c r="U23" s="238"/>
    </row>
    <row r="24" spans="1:21" s="54" customFormat="1" ht="234.75" customHeight="1" x14ac:dyDescent="0.3">
      <c r="A24" s="368" t="s">
        <v>722</v>
      </c>
      <c r="B24" s="374" t="s">
        <v>453</v>
      </c>
      <c r="C24" s="368" t="s">
        <v>454</v>
      </c>
      <c r="D24" s="366">
        <v>544988.4</v>
      </c>
      <c r="E24" s="366">
        <v>213372.76</v>
      </c>
      <c r="F24" s="366">
        <v>213372.76</v>
      </c>
      <c r="G24" s="367">
        <v>44581</v>
      </c>
      <c r="H24" s="367">
        <v>44634</v>
      </c>
      <c r="I24" s="365" t="s">
        <v>430</v>
      </c>
      <c r="J24" s="368" t="s">
        <v>431</v>
      </c>
      <c r="K24" s="368" t="s">
        <v>455</v>
      </c>
      <c r="L24" s="365" t="s">
        <v>547</v>
      </c>
      <c r="M24" s="374"/>
      <c r="N24" s="330" t="s">
        <v>331</v>
      </c>
      <c r="O24" s="222" t="s">
        <v>24</v>
      </c>
      <c r="P24" s="247" t="s">
        <v>25</v>
      </c>
      <c r="Q24" s="222" t="s">
        <v>191</v>
      </c>
      <c r="R24" s="222" t="s">
        <v>200</v>
      </c>
      <c r="S24" s="222" t="s">
        <v>407</v>
      </c>
      <c r="T24" s="222" t="s">
        <v>24</v>
      </c>
      <c r="U24" s="238"/>
    </row>
    <row r="25" spans="1:21" s="54" customFormat="1" ht="286.5" customHeight="1" x14ac:dyDescent="0.5">
      <c r="A25" s="368" t="s">
        <v>723</v>
      </c>
      <c r="B25" s="374" t="s">
        <v>456</v>
      </c>
      <c r="C25" s="368" t="s">
        <v>281</v>
      </c>
      <c r="D25" s="366">
        <v>590400</v>
      </c>
      <c r="E25" s="366">
        <v>0</v>
      </c>
      <c r="F25" s="366">
        <v>0</v>
      </c>
      <c r="G25" s="367">
        <v>44866</v>
      </c>
      <c r="H25" s="367">
        <v>45016</v>
      </c>
      <c r="I25" s="365" t="s">
        <v>430</v>
      </c>
      <c r="J25" s="368" t="s">
        <v>431</v>
      </c>
      <c r="K25" s="368" t="s">
        <v>457</v>
      </c>
      <c r="L25" s="365" t="s">
        <v>202</v>
      </c>
      <c r="M25" s="374"/>
      <c r="N25" s="330" t="s">
        <v>332</v>
      </c>
      <c r="O25" s="239" t="s">
        <v>24</v>
      </c>
      <c r="P25" s="248" t="s">
        <v>31</v>
      </c>
      <c r="Q25" s="222" t="s">
        <v>192</v>
      </c>
      <c r="R25" s="221" t="s">
        <v>200</v>
      </c>
      <c r="S25" s="222" t="s">
        <v>407</v>
      </c>
      <c r="T25" s="222" t="s">
        <v>24</v>
      </c>
      <c r="U25" s="241"/>
    </row>
    <row r="26" spans="1:21" s="54" customFormat="1" ht="173.25" customHeight="1" x14ac:dyDescent="0.5">
      <c r="A26" s="368" t="s">
        <v>724</v>
      </c>
      <c r="B26" s="374" t="s">
        <v>725</v>
      </c>
      <c r="C26" s="368" t="s">
        <v>726</v>
      </c>
      <c r="D26" s="366">
        <v>463794.64</v>
      </c>
      <c r="E26" s="366">
        <v>0</v>
      </c>
      <c r="F26" s="366">
        <v>0</v>
      </c>
      <c r="G26" s="367">
        <v>44795</v>
      </c>
      <c r="H26" s="420">
        <v>44869</v>
      </c>
      <c r="I26" s="365" t="s">
        <v>430</v>
      </c>
      <c r="J26" s="368" t="s">
        <v>431</v>
      </c>
      <c r="K26" s="368" t="s">
        <v>727</v>
      </c>
      <c r="L26" s="425" t="s">
        <v>204</v>
      </c>
      <c r="M26" s="369" t="s">
        <v>778</v>
      </c>
      <c r="N26" s="330" t="s">
        <v>331</v>
      </c>
      <c r="O26" s="239" t="s">
        <v>24</v>
      </c>
      <c r="P26" s="248" t="s">
        <v>25</v>
      </c>
      <c r="Q26" s="222" t="s">
        <v>192</v>
      </c>
      <c r="R26" s="221" t="s">
        <v>200</v>
      </c>
      <c r="S26" s="222" t="s">
        <v>407</v>
      </c>
      <c r="T26" s="222" t="s">
        <v>24</v>
      </c>
      <c r="U26" s="241"/>
    </row>
    <row r="27" spans="1:21" s="54" customFormat="1" ht="184.5" x14ac:dyDescent="0.5">
      <c r="A27" s="368" t="s">
        <v>757</v>
      </c>
      <c r="B27" s="374" t="s">
        <v>758</v>
      </c>
      <c r="C27" s="368" t="s">
        <v>546</v>
      </c>
      <c r="D27" s="366">
        <v>547780</v>
      </c>
      <c r="E27" s="366">
        <v>0</v>
      </c>
      <c r="F27" s="366">
        <v>0</v>
      </c>
      <c r="G27" s="420">
        <v>44839</v>
      </c>
      <c r="H27" s="420">
        <v>44926</v>
      </c>
      <c r="I27" s="365" t="s">
        <v>433</v>
      </c>
      <c r="J27" s="368" t="s">
        <v>431</v>
      </c>
      <c r="K27" s="368" t="s">
        <v>444</v>
      </c>
      <c r="L27" s="365" t="s">
        <v>617</v>
      </c>
      <c r="M27" s="369" t="s">
        <v>779</v>
      </c>
      <c r="N27" s="395"/>
      <c r="O27" s="222"/>
      <c r="P27" s="247"/>
      <c r="Q27" s="222"/>
      <c r="R27" s="221"/>
      <c r="S27" s="225"/>
      <c r="T27" s="225"/>
      <c r="U27" s="241"/>
    </row>
    <row r="28" spans="1:21" s="54" customFormat="1" ht="293.25" customHeight="1" x14ac:dyDescent="0.5">
      <c r="A28" s="368" t="s">
        <v>763</v>
      </c>
      <c r="B28" s="374" t="s">
        <v>764</v>
      </c>
      <c r="C28" s="368" t="s">
        <v>765</v>
      </c>
      <c r="D28" s="418">
        <v>1005089.4</v>
      </c>
      <c r="E28" s="366">
        <v>0</v>
      </c>
      <c r="F28" s="366">
        <v>0</v>
      </c>
      <c r="G28" s="367">
        <v>44858</v>
      </c>
      <c r="H28" s="367">
        <v>44950</v>
      </c>
      <c r="I28" s="365" t="s">
        <v>433</v>
      </c>
      <c r="J28" s="365" t="s">
        <v>431</v>
      </c>
      <c r="K28" s="365" t="s">
        <v>532</v>
      </c>
      <c r="L28" s="365" t="s">
        <v>202</v>
      </c>
      <c r="M28" s="369" t="s">
        <v>780</v>
      </c>
      <c r="N28" s="395"/>
      <c r="O28" s="222"/>
      <c r="P28" s="247"/>
      <c r="Q28" s="222"/>
      <c r="R28" s="221"/>
      <c r="S28" s="225"/>
      <c r="T28" s="225"/>
      <c r="U28" s="241"/>
    </row>
    <row r="29" spans="1:21" s="54" customFormat="1" ht="393.75" customHeight="1" x14ac:dyDescent="0.5">
      <c r="A29" s="419" t="s">
        <v>782</v>
      </c>
      <c r="B29" s="437" t="s">
        <v>781</v>
      </c>
      <c r="C29" s="419" t="s">
        <v>738</v>
      </c>
      <c r="D29" s="438">
        <v>436088</v>
      </c>
      <c r="E29" s="421">
        <v>0</v>
      </c>
      <c r="F29" s="421">
        <v>0</v>
      </c>
      <c r="G29" s="439">
        <v>44886</v>
      </c>
      <c r="H29" s="439">
        <v>44985</v>
      </c>
      <c r="I29" s="365" t="s">
        <v>433</v>
      </c>
      <c r="J29" s="425" t="s">
        <v>431</v>
      </c>
      <c r="K29" s="425" t="s">
        <v>444</v>
      </c>
      <c r="L29" s="425" t="s">
        <v>202</v>
      </c>
      <c r="M29" s="369" t="s">
        <v>783</v>
      </c>
      <c r="N29" s="395"/>
      <c r="O29" s="222"/>
      <c r="P29" s="247"/>
      <c r="Q29" s="222"/>
      <c r="R29" s="221"/>
      <c r="S29" s="225"/>
      <c r="T29" s="225"/>
      <c r="U29" s="241"/>
    </row>
    <row r="30" spans="1:21" s="54" customFormat="1" ht="180" customHeight="1" x14ac:dyDescent="0.5">
      <c r="A30" s="368" t="s">
        <v>728</v>
      </c>
      <c r="B30" s="374" t="s">
        <v>459</v>
      </c>
      <c r="C30" s="368" t="s">
        <v>460</v>
      </c>
      <c r="D30" s="366">
        <v>187831590.31999999</v>
      </c>
      <c r="E30" s="366">
        <v>0</v>
      </c>
      <c r="F30" s="418">
        <v>0</v>
      </c>
      <c r="G30" s="436">
        <v>44814</v>
      </c>
      <c r="H30" s="436">
        <v>44926</v>
      </c>
      <c r="I30" s="368" t="s">
        <v>433</v>
      </c>
      <c r="J30" s="368" t="s">
        <v>431</v>
      </c>
      <c r="K30" s="368" t="s">
        <v>432</v>
      </c>
      <c r="L30" s="368" t="s">
        <v>203</v>
      </c>
      <c r="M30" s="374"/>
      <c r="N30" s="330" t="s">
        <v>333</v>
      </c>
      <c r="O30" s="239" t="s">
        <v>24</v>
      </c>
      <c r="P30" s="248" t="s">
        <v>32</v>
      </c>
      <c r="Q30" s="222" t="s">
        <v>191</v>
      </c>
      <c r="R30" s="221" t="s">
        <v>200</v>
      </c>
      <c r="S30" s="222" t="s">
        <v>407</v>
      </c>
      <c r="T30" s="222" t="s">
        <v>24</v>
      </c>
      <c r="U30" s="241"/>
    </row>
    <row r="31" spans="1:21" s="200" customFormat="1" ht="307.5" x14ac:dyDescent="0.5">
      <c r="A31" s="368" t="s">
        <v>729</v>
      </c>
      <c r="B31" s="374" t="s">
        <v>461</v>
      </c>
      <c r="C31" s="368" t="s">
        <v>462</v>
      </c>
      <c r="D31" s="366">
        <v>407465.36</v>
      </c>
      <c r="E31" s="366">
        <v>0</v>
      </c>
      <c r="F31" s="366">
        <v>0</v>
      </c>
      <c r="G31" s="367">
        <v>44866</v>
      </c>
      <c r="H31" s="367">
        <v>44958</v>
      </c>
      <c r="I31" s="365" t="s">
        <v>430</v>
      </c>
      <c r="J31" s="368" t="s">
        <v>431</v>
      </c>
      <c r="K31" s="368" t="s">
        <v>457</v>
      </c>
      <c r="L31" s="365" t="s">
        <v>202</v>
      </c>
      <c r="M31" s="374"/>
      <c r="N31" s="330" t="s">
        <v>333</v>
      </c>
      <c r="O31" s="239" t="s">
        <v>24</v>
      </c>
      <c r="P31" s="247" t="s">
        <v>25</v>
      </c>
      <c r="Q31" s="222" t="s">
        <v>192</v>
      </c>
      <c r="R31" s="221" t="s">
        <v>200</v>
      </c>
      <c r="S31" s="222" t="s">
        <v>407</v>
      </c>
      <c r="T31" s="222" t="s">
        <v>24</v>
      </c>
      <c r="U31" s="241"/>
    </row>
    <row r="32" spans="1:21" s="215" customFormat="1" ht="123" x14ac:dyDescent="0.5">
      <c r="A32" s="368" t="s">
        <v>730</v>
      </c>
      <c r="B32" s="374" t="s">
        <v>529</v>
      </c>
      <c r="C32" s="368" t="s">
        <v>310</v>
      </c>
      <c r="D32" s="366">
        <v>13003999.050000001</v>
      </c>
      <c r="E32" s="366">
        <v>3505180.7</v>
      </c>
      <c r="F32" s="366">
        <v>3505180.7</v>
      </c>
      <c r="G32" s="367">
        <v>44618</v>
      </c>
      <c r="H32" s="367">
        <v>44707</v>
      </c>
      <c r="I32" s="365" t="s">
        <v>433</v>
      </c>
      <c r="J32" s="368" t="s">
        <v>431</v>
      </c>
      <c r="K32" s="368" t="s">
        <v>444</v>
      </c>
      <c r="L32" s="365" t="s">
        <v>547</v>
      </c>
      <c r="M32" s="374"/>
      <c r="N32" s="330" t="s">
        <v>332</v>
      </c>
      <c r="O32" s="239" t="s">
        <v>24</v>
      </c>
      <c r="P32" s="247" t="s">
        <v>17</v>
      </c>
      <c r="Q32" s="222" t="s">
        <v>190</v>
      </c>
      <c r="R32" s="221" t="s">
        <v>198</v>
      </c>
      <c r="S32" s="222" t="s">
        <v>409</v>
      </c>
      <c r="T32" s="222" t="s">
        <v>24</v>
      </c>
      <c r="U32" s="240"/>
    </row>
    <row r="33" spans="1:21" s="215" customFormat="1" ht="409.6" customHeight="1" x14ac:dyDescent="0.5">
      <c r="A33" s="368" t="s">
        <v>739</v>
      </c>
      <c r="B33" s="374" t="s">
        <v>737</v>
      </c>
      <c r="C33" s="368" t="s">
        <v>738</v>
      </c>
      <c r="D33" s="366">
        <v>1722692</v>
      </c>
      <c r="E33" s="366">
        <v>0</v>
      </c>
      <c r="F33" s="366">
        <v>0</v>
      </c>
      <c r="G33" s="367">
        <v>44652</v>
      </c>
      <c r="H33" s="367">
        <v>44739</v>
      </c>
      <c r="I33" s="365" t="s">
        <v>433</v>
      </c>
      <c r="J33" s="368" t="s">
        <v>431</v>
      </c>
      <c r="K33" s="368" t="s">
        <v>604</v>
      </c>
      <c r="L33" s="365" t="s">
        <v>547</v>
      </c>
      <c r="M33" s="374"/>
      <c r="N33" s="375"/>
      <c r="O33" s="376"/>
      <c r="P33" s="377"/>
      <c r="Q33" s="376"/>
      <c r="R33" s="378"/>
      <c r="S33" s="225"/>
      <c r="T33" s="225"/>
      <c r="U33" s="379"/>
    </row>
    <row r="34" spans="1:21" s="54" customFormat="1" ht="222" customHeight="1" x14ac:dyDescent="0.5">
      <c r="A34" s="368" t="s">
        <v>731</v>
      </c>
      <c r="B34" s="374" t="s">
        <v>464</v>
      </c>
      <c r="C34" s="368" t="s">
        <v>465</v>
      </c>
      <c r="D34" s="366">
        <v>8403361.3499999996</v>
      </c>
      <c r="E34" s="366">
        <v>0</v>
      </c>
      <c r="F34" s="366">
        <v>0</v>
      </c>
      <c r="G34" s="367">
        <v>44866</v>
      </c>
      <c r="H34" s="367">
        <v>44985</v>
      </c>
      <c r="I34" s="365" t="s">
        <v>433</v>
      </c>
      <c r="J34" s="368" t="s">
        <v>431</v>
      </c>
      <c r="K34" s="368" t="s">
        <v>457</v>
      </c>
      <c r="L34" s="365" t="s">
        <v>202</v>
      </c>
      <c r="M34" s="374"/>
      <c r="N34" s="330" t="s">
        <v>331</v>
      </c>
      <c r="O34" s="239" t="s">
        <v>24</v>
      </c>
      <c r="P34" s="247" t="s">
        <v>25</v>
      </c>
      <c r="Q34" s="222" t="s">
        <v>190</v>
      </c>
      <c r="R34" s="221" t="s">
        <v>198</v>
      </c>
      <c r="S34" s="222" t="s">
        <v>407</v>
      </c>
      <c r="T34" s="222" t="s">
        <v>24</v>
      </c>
      <c r="U34" s="241"/>
    </row>
    <row r="35" spans="1:21" s="54" customFormat="1" ht="203.25" customHeight="1" x14ac:dyDescent="0.5">
      <c r="A35" s="368" t="s">
        <v>732</v>
      </c>
      <c r="B35" s="374" t="s">
        <v>545</v>
      </c>
      <c r="C35" s="368" t="s">
        <v>546</v>
      </c>
      <c r="D35" s="366">
        <v>241200</v>
      </c>
      <c r="E35" s="366">
        <v>245735</v>
      </c>
      <c r="F35" s="366">
        <v>245735</v>
      </c>
      <c r="G35" s="367">
        <v>44593</v>
      </c>
      <c r="H35" s="367">
        <v>44617</v>
      </c>
      <c r="I35" s="365" t="s">
        <v>430</v>
      </c>
      <c r="J35" s="368" t="s">
        <v>431</v>
      </c>
      <c r="K35" s="368" t="s">
        <v>463</v>
      </c>
      <c r="L35" s="365" t="s">
        <v>547</v>
      </c>
      <c r="M35" s="374"/>
      <c r="N35" s="330" t="s">
        <v>331</v>
      </c>
      <c r="O35" s="239" t="s">
        <v>24</v>
      </c>
      <c r="P35" s="248" t="s">
        <v>35</v>
      </c>
      <c r="Q35" s="222" t="s">
        <v>190</v>
      </c>
      <c r="R35" s="221" t="s">
        <v>198</v>
      </c>
      <c r="S35" s="222" t="s">
        <v>407</v>
      </c>
      <c r="T35" s="222" t="s">
        <v>24</v>
      </c>
      <c r="U35" s="241"/>
    </row>
    <row r="36" spans="1:21" s="54" customFormat="1" ht="178.5" customHeight="1" x14ac:dyDescent="0.5">
      <c r="A36" s="368" t="s">
        <v>733</v>
      </c>
      <c r="B36" s="374" t="s">
        <v>579</v>
      </c>
      <c r="C36" s="368" t="s">
        <v>580</v>
      </c>
      <c r="D36" s="366">
        <v>66000</v>
      </c>
      <c r="E36" s="366">
        <v>22907.5</v>
      </c>
      <c r="F36" s="366">
        <v>0</v>
      </c>
      <c r="G36" s="367">
        <v>44564</v>
      </c>
      <c r="H36" s="367">
        <v>44650</v>
      </c>
      <c r="I36" s="365" t="s">
        <v>433</v>
      </c>
      <c r="J36" s="368" t="s">
        <v>431</v>
      </c>
      <c r="K36" s="368" t="s">
        <v>432</v>
      </c>
      <c r="L36" s="365" t="s">
        <v>547</v>
      </c>
      <c r="M36" s="374"/>
      <c r="N36" s="330" t="s">
        <v>332</v>
      </c>
      <c r="O36" s="239" t="s">
        <v>24</v>
      </c>
      <c r="P36" s="248" t="s">
        <v>35</v>
      </c>
      <c r="Q36" s="222" t="s">
        <v>191</v>
      </c>
      <c r="R36" s="221" t="s">
        <v>198</v>
      </c>
      <c r="S36" s="222" t="s">
        <v>409</v>
      </c>
      <c r="T36" s="222" t="s">
        <v>24</v>
      </c>
      <c r="U36" s="241"/>
    </row>
    <row r="37" spans="1:21" s="54" customFormat="1" ht="409.6" customHeight="1" x14ac:dyDescent="0.5">
      <c r="A37" s="368" t="s">
        <v>740</v>
      </c>
      <c r="B37" s="374" t="s">
        <v>742</v>
      </c>
      <c r="C37" s="374" t="s">
        <v>743</v>
      </c>
      <c r="D37" s="366">
        <v>775630</v>
      </c>
      <c r="E37" s="366">
        <v>0</v>
      </c>
      <c r="F37" s="366">
        <v>0</v>
      </c>
      <c r="G37" s="367">
        <v>44866</v>
      </c>
      <c r="H37" s="367">
        <v>45044</v>
      </c>
      <c r="I37" s="365" t="s">
        <v>433</v>
      </c>
      <c r="J37" s="368" t="s">
        <v>431</v>
      </c>
      <c r="K37" s="368" t="s">
        <v>727</v>
      </c>
      <c r="L37" s="365" t="s">
        <v>202</v>
      </c>
      <c r="M37" s="374"/>
      <c r="N37" s="375"/>
      <c r="O37" s="376"/>
      <c r="P37" s="377"/>
      <c r="Q37" s="376"/>
      <c r="R37" s="378"/>
      <c r="S37" s="225"/>
      <c r="T37" s="225"/>
      <c r="U37" s="379"/>
    </row>
    <row r="38" spans="1:21" s="54" customFormat="1" ht="409.6" customHeight="1" x14ac:dyDescent="0.5">
      <c r="A38" s="368" t="s">
        <v>741</v>
      </c>
      <c r="B38" s="374" t="s">
        <v>744</v>
      </c>
      <c r="C38" s="374" t="s">
        <v>743</v>
      </c>
      <c r="D38" s="366">
        <v>339340</v>
      </c>
      <c r="E38" s="366">
        <v>0</v>
      </c>
      <c r="F38" s="366">
        <v>0</v>
      </c>
      <c r="G38" s="367">
        <v>44837</v>
      </c>
      <c r="H38" s="367">
        <v>45016</v>
      </c>
      <c r="I38" s="365" t="s">
        <v>433</v>
      </c>
      <c r="J38" s="368" t="s">
        <v>431</v>
      </c>
      <c r="K38" s="368" t="s">
        <v>606</v>
      </c>
      <c r="L38" s="365" t="s">
        <v>202</v>
      </c>
      <c r="M38" s="369"/>
      <c r="N38" s="375"/>
      <c r="O38" s="376"/>
      <c r="P38" s="377"/>
      <c r="Q38" s="376"/>
      <c r="R38" s="378"/>
      <c r="S38" s="225"/>
      <c r="T38" s="225"/>
      <c r="U38" s="379"/>
    </row>
    <row r="39" spans="1:21" s="54" customFormat="1" ht="409.6" customHeight="1" x14ac:dyDescent="0.5">
      <c r="A39" s="368" t="s">
        <v>734</v>
      </c>
      <c r="B39" s="374" t="s">
        <v>745</v>
      </c>
      <c r="C39" s="368" t="s">
        <v>618</v>
      </c>
      <c r="D39" s="366">
        <v>44627260</v>
      </c>
      <c r="E39" s="366">
        <v>0</v>
      </c>
      <c r="F39" s="366">
        <v>0</v>
      </c>
      <c r="G39" s="367">
        <v>44829</v>
      </c>
      <c r="H39" s="367">
        <v>44926</v>
      </c>
      <c r="I39" s="365" t="s">
        <v>433</v>
      </c>
      <c r="J39" s="368" t="s">
        <v>431</v>
      </c>
      <c r="K39" s="368" t="s">
        <v>458</v>
      </c>
      <c r="L39" s="419" t="s">
        <v>784</v>
      </c>
      <c r="M39" s="369" t="s">
        <v>714</v>
      </c>
      <c r="N39" s="330" t="s">
        <v>331</v>
      </c>
      <c r="O39" s="239" t="s">
        <v>24</v>
      </c>
      <c r="P39" s="247" t="s">
        <v>17</v>
      </c>
      <c r="Q39" s="222" t="s">
        <v>190</v>
      </c>
      <c r="R39" s="221" t="s">
        <v>198</v>
      </c>
      <c r="S39" s="222" t="s">
        <v>409</v>
      </c>
      <c r="T39" s="222" t="s">
        <v>24</v>
      </c>
      <c r="U39" s="241"/>
    </row>
    <row r="40" spans="1:21" s="54" customFormat="1" ht="409.6" hidden="1" customHeight="1" x14ac:dyDescent="0.5">
      <c r="A40" s="368"/>
      <c r="B40" s="374"/>
      <c r="C40" s="368"/>
      <c r="D40" s="366"/>
      <c r="E40" s="366"/>
      <c r="F40" s="366"/>
      <c r="G40" s="367"/>
      <c r="H40" s="367"/>
      <c r="I40" s="365"/>
      <c r="J40" s="368"/>
      <c r="K40" s="368"/>
      <c r="L40" s="365"/>
      <c r="M40" s="369"/>
      <c r="N40" s="299"/>
      <c r="O40" s="414"/>
      <c r="P40" s="415"/>
      <c r="Q40" s="299"/>
      <c r="R40" s="416"/>
      <c r="S40" s="299"/>
      <c r="T40" s="299"/>
      <c r="U40" s="417"/>
    </row>
    <row r="41" spans="1:21" ht="120" hidden="1" customHeight="1" x14ac:dyDescent="0.55000000000000004">
      <c r="A41" s="341" t="s">
        <v>129</v>
      </c>
      <c r="B41" s="342"/>
      <c r="C41" s="342"/>
      <c r="D41" s="343">
        <f>SUBTOTAL(109,PAAP[Valoare estimată 
- lei fără TVA -])</f>
        <v>279861695.57000005</v>
      </c>
      <c r="E41" s="343">
        <f>SUBTOTAL(109,PAAP[Valoare planificată cu TVA - 2022])</f>
        <v>16090342.399999999</v>
      </c>
      <c r="F41" s="344"/>
      <c r="G41" s="342"/>
      <c r="H41" s="342"/>
      <c r="I41" s="342"/>
      <c r="J41" s="342"/>
      <c r="K41" s="342"/>
      <c r="L41" s="342"/>
      <c r="M41" s="345"/>
      <c r="N41" s="228"/>
      <c r="O41" s="228"/>
      <c r="P41" s="226"/>
      <c r="Q41" s="227"/>
      <c r="R41" s="227"/>
      <c r="S41" s="227"/>
      <c r="T41" s="227"/>
      <c r="U41" s="227"/>
    </row>
    <row r="42" spans="1:21" ht="36" x14ac:dyDescent="0.55000000000000004">
      <c r="A42" s="396"/>
      <c r="B42" s="397"/>
      <c r="C42" s="397"/>
      <c r="D42" s="398"/>
      <c r="E42" s="398"/>
      <c r="F42" s="399"/>
      <c r="G42" s="397"/>
      <c r="H42" s="397"/>
      <c r="I42" s="397"/>
      <c r="J42" s="397"/>
      <c r="K42" s="397"/>
      <c r="L42" s="397"/>
      <c r="M42" s="400"/>
      <c r="N42" s="228"/>
      <c r="O42" s="228"/>
      <c r="P42" s="226"/>
      <c r="Q42" s="227"/>
      <c r="R42" s="227"/>
      <c r="S42" s="227"/>
      <c r="T42" s="227"/>
      <c r="U42" s="227"/>
    </row>
    <row r="43" spans="1:21" ht="36" x14ac:dyDescent="0.55000000000000004">
      <c r="A43" s="280"/>
      <c r="B43" s="281"/>
      <c r="C43" s="281"/>
      <c r="D43" s="282"/>
      <c r="E43" s="282"/>
      <c r="F43" s="282"/>
      <c r="G43" s="281"/>
      <c r="H43" s="281"/>
      <c r="I43" s="281"/>
      <c r="J43" s="281"/>
      <c r="K43" s="283"/>
      <c r="L43" s="283"/>
      <c r="M43" s="284"/>
      <c r="N43" s="296"/>
      <c r="O43" s="296"/>
      <c r="P43" s="224"/>
      <c r="Q43" s="229"/>
      <c r="R43" s="229"/>
      <c r="S43" s="229"/>
      <c r="T43" s="229"/>
      <c r="U43" s="229"/>
    </row>
    <row r="44" spans="1:21" ht="36" x14ac:dyDescent="0.55000000000000004">
      <c r="A44" s="280"/>
      <c r="B44" s="281"/>
      <c r="C44" s="281"/>
      <c r="D44" s="282"/>
      <c r="E44" s="282"/>
      <c r="F44" s="282"/>
      <c r="G44" s="281"/>
      <c r="H44" s="281"/>
      <c r="I44" s="281"/>
      <c r="J44" s="281"/>
      <c r="K44" s="283"/>
      <c r="L44" s="283"/>
      <c r="M44" s="284"/>
      <c r="N44" s="296"/>
      <c r="O44" s="296"/>
      <c r="P44" s="224"/>
      <c r="Q44" s="229"/>
      <c r="R44" s="229"/>
      <c r="S44" s="229"/>
      <c r="T44" s="229"/>
      <c r="U44" s="229"/>
    </row>
    <row r="45" spans="1:21" ht="46.5" x14ac:dyDescent="0.5">
      <c r="A45" s="285"/>
      <c r="B45" s="458" t="s">
        <v>147</v>
      </c>
      <c r="C45" s="458"/>
      <c r="D45" s="458"/>
      <c r="E45" s="291"/>
      <c r="F45" s="291"/>
      <c r="G45" s="292"/>
      <c r="H45" s="292"/>
      <c r="I45" s="293"/>
      <c r="J45" s="293"/>
      <c r="K45" s="458" t="s">
        <v>117</v>
      </c>
      <c r="L45" s="458"/>
      <c r="M45" s="458"/>
      <c r="N45" s="229"/>
      <c r="O45" s="229"/>
      <c r="P45" s="229"/>
      <c r="Q45" s="229"/>
      <c r="R45" s="229"/>
      <c r="S45" s="229"/>
      <c r="T45" s="229"/>
      <c r="U45" s="229"/>
    </row>
    <row r="46" spans="1:21" ht="46.5" x14ac:dyDescent="0.5">
      <c r="A46" s="285"/>
      <c r="B46" s="452" t="s">
        <v>609</v>
      </c>
      <c r="C46" s="452"/>
      <c r="D46" s="452"/>
      <c r="E46" s="291"/>
      <c r="F46" s="291"/>
      <c r="G46" s="292"/>
      <c r="H46" s="292"/>
      <c r="I46" s="293"/>
      <c r="J46" s="293"/>
      <c r="K46" s="452" t="s">
        <v>736</v>
      </c>
      <c r="L46" s="452"/>
      <c r="M46" s="452"/>
      <c r="N46" s="229"/>
      <c r="O46" s="229"/>
      <c r="P46" s="229"/>
      <c r="Q46" s="229"/>
      <c r="R46" s="229"/>
      <c r="S46" s="229"/>
      <c r="T46" s="229"/>
      <c r="U46" s="229"/>
    </row>
    <row r="47" spans="1:21" ht="46.5" x14ac:dyDescent="0.7">
      <c r="A47" s="285"/>
      <c r="B47" s="453" t="s">
        <v>735</v>
      </c>
      <c r="C47" s="454"/>
      <c r="D47" s="454"/>
      <c r="E47" s="291"/>
      <c r="F47" s="291"/>
      <c r="G47" s="292"/>
      <c r="H47" s="292"/>
      <c r="I47" s="293"/>
      <c r="J47" s="293"/>
      <c r="K47" s="454" t="s">
        <v>211</v>
      </c>
      <c r="L47" s="454"/>
      <c r="M47" s="454"/>
      <c r="N47" s="229"/>
      <c r="O47" s="229"/>
      <c r="P47" s="229"/>
      <c r="Q47" s="229"/>
      <c r="R47" s="229"/>
      <c r="S47" s="229"/>
      <c r="T47" s="229"/>
      <c r="U47" s="229"/>
    </row>
    <row r="48" spans="1:21" ht="46.5" x14ac:dyDescent="0.7">
      <c r="A48" s="285"/>
      <c r="B48" s="454" t="s">
        <v>118</v>
      </c>
      <c r="C48" s="454"/>
      <c r="D48" s="454"/>
      <c r="E48" s="291"/>
      <c r="F48" s="291"/>
      <c r="G48" s="292"/>
      <c r="H48" s="292"/>
      <c r="I48" s="293"/>
      <c r="J48" s="293"/>
      <c r="K48" s="309"/>
      <c r="L48" s="309"/>
      <c r="M48" s="320"/>
      <c r="N48" s="229"/>
      <c r="O48" s="229"/>
      <c r="P48" s="229"/>
      <c r="Q48" s="229"/>
      <c r="R48" s="229"/>
      <c r="S48" s="229"/>
      <c r="T48" s="229"/>
      <c r="U48" s="229"/>
    </row>
    <row r="49" spans="1:21" ht="46.5" x14ac:dyDescent="0.7">
      <c r="A49" s="285"/>
      <c r="B49" s="428"/>
      <c r="C49" s="428"/>
      <c r="D49" s="428"/>
      <c r="E49" s="291"/>
      <c r="F49" s="291"/>
      <c r="G49" s="292"/>
      <c r="H49" s="292"/>
      <c r="I49" s="293"/>
      <c r="J49" s="293"/>
      <c r="K49" s="428"/>
      <c r="L49" s="428"/>
      <c r="M49" s="427"/>
      <c r="N49" s="229"/>
      <c r="O49" s="229"/>
      <c r="P49" s="229"/>
      <c r="Q49" s="229"/>
      <c r="R49" s="229"/>
      <c r="S49" s="229"/>
      <c r="T49" s="229"/>
      <c r="U49" s="229"/>
    </row>
    <row r="50" spans="1:21" ht="46.5" x14ac:dyDescent="0.5">
      <c r="A50" s="285"/>
      <c r="B50" s="452" t="s">
        <v>156</v>
      </c>
      <c r="C50" s="452"/>
      <c r="D50" s="452"/>
      <c r="E50" s="291"/>
      <c r="F50" s="291"/>
      <c r="G50" s="292"/>
      <c r="H50" s="292"/>
      <c r="I50" s="293"/>
      <c r="J50" s="293"/>
      <c r="K50" s="452" t="s">
        <v>156</v>
      </c>
      <c r="L50" s="452"/>
      <c r="M50" s="452"/>
      <c r="N50" s="229"/>
      <c r="O50" s="229"/>
      <c r="P50" s="229"/>
      <c r="Q50" s="229"/>
      <c r="R50" s="229"/>
      <c r="S50" s="229"/>
      <c r="T50" s="229"/>
      <c r="U50" s="229"/>
    </row>
    <row r="51" spans="1:21" ht="46.5" x14ac:dyDescent="0.55000000000000004">
      <c r="A51" s="286"/>
      <c r="B51" s="452" t="s">
        <v>158</v>
      </c>
      <c r="C51" s="452"/>
      <c r="D51" s="452"/>
      <c r="E51" s="294"/>
      <c r="F51" s="294"/>
      <c r="G51" s="294"/>
      <c r="H51" s="294"/>
      <c r="I51" s="295"/>
      <c r="J51" s="295"/>
      <c r="K51" s="455" t="s">
        <v>212</v>
      </c>
      <c r="L51" s="455"/>
      <c r="M51" s="455"/>
      <c r="N51" s="229"/>
      <c r="O51" s="229"/>
      <c r="P51" s="229"/>
      <c r="Q51" s="229"/>
      <c r="R51" s="229"/>
      <c r="S51" s="229"/>
      <c r="T51" s="229"/>
      <c r="U51" s="229"/>
    </row>
    <row r="52" spans="1:21" ht="36" x14ac:dyDescent="0.55000000000000004">
      <c r="A52" s="286"/>
      <c r="B52" s="426"/>
      <c r="C52" s="426"/>
      <c r="D52" s="426"/>
      <c r="E52" s="287"/>
      <c r="F52" s="287"/>
      <c r="G52" s="287"/>
      <c r="H52" s="287"/>
      <c r="I52" s="288"/>
      <c r="J52" s="288"/>
      <c r="K52" s="321"/>
      <c r="L52" s="321"/>
      <c r="M52" s="322"/>
      <c r="N52" s="229"/>
      <c r="O52" s="229"/>
      <c r="P52" s="229"/>
      <c r="Q52" s="229"/>
      <c r="R52" s="229"/>
      <c r="S52" s="229"/>
      <c r="T52" s="229"/>
      <c r="U52" s="229"/>
    </row>
    <row r="53" spans="1:21" ht="36" x14ac:dyDescent="0.55000000000000004">
      <c r="A53" s="286"/>
      <c r="B53" s="449"/>
      <c r="C53" s="449"/>
      <c r="D53" s="449"/>
      <c r="E53" s="287"/>
      <c r="F53" s="287"/>
      <c r="G53" s="287"/>
      <c r="H53" s="287"/>
      <c r="I53" s="289"/>
      <c r="J53" s="289"/>
      <c r="K53" s="449"/>
      <c r="L53" s="449"/>
      <c r="M53" s="449"/>
      <c r="N53" s="229"/>
      <c r="O53" s="229"/>
      <c r="P53" s="229"/>
      <c r="Q53" s="229"/>
      <c r="R53" s="229"/>
      <c r="S53" s="229"/>
      <c r="T53" s="229"/>
      <c r="U53" s="229"/>
    </row>
    <row r="54" spans="1:21" ht="36" x14ac:dyDescent="0.55000000000000004">
      <c r="A54" s="286"/>
      <c r="B54" s="457" t="s">
        <v>158</v>
      </c>
      <c r="C54" s="457"/>
      <c r="D54" s="457"/>
      <c r="E54" s="287"/>
      <c r="F54" s="287"/>
      <c r="G54" s="287"/>
      <c r="H54" s="287"/>
      <c r="I54" s="289"/>
      <c r="J54" s="289"/>
      <c r="K54" s="456" t="s">
        <v>212</v>
      </c>
      <c r="L54" s="456"/>
      <c r="M54" s="456"/>
      <c r="N54" s="229"/>
      <c r="O54" s="229"/>
      <c r="P54" s="229"/>
      <c r="Q54" s="229"/>
      <c r="R54" s="229"/>
      <c r="S54" s="229"/>
      <c r="T54" s="229"/>
      <c r="U54" s="229"/>
    </row>
    <row r="55" spans="1:21" ht="36" x14ac:dyDescent="0.55000000000000004">
      <c r="A55" s="286"/>
      <c r="B55" s="288"/>
      <c r="C55" s="288"/>
      <c r="D55" s="288"/>
      <c r="E55" s="287"/>
      <c r="F55" s="287"/>
      <c r="G55" s="287"/>
      <c r="H55" s="287"/>
      <c r="I55" s="288"/>
      <c r="J55" s="288"/>
      <c r="K55" s="288"/>
      <c r="L55" s="288"/>
      <c r="M55" s="290"/>
      <c r="N55" s="229"/>
      <c r="O55" s="229"/>
      <c r="P55" s="229"/>
      <c r="Q55" s="229"/>
      <c r="R55" s="229"/>
      <c r="S55" s="229"/>
      <c r="T55" s="229"/>
      <c r="U55" s="229"/>
    </row>
    <row r="56" spans="1:21" ht="36" x14ac:dyDescent="0.55000000000000004">
      <c r="A56" s="286"/>
      <c r="B56" s="288"/>
      <c r="C56" s="288"/>
      <c r="D56" s="288"/>
      <c r="E56" s="287"/>
      <c r="F56" s="287"/>
      <c r="G56" s="287"/>
      <c r="H56" s="287"/>
      <c r="I56" s="288"/>
      <c r="J56" s="288"/>
      <c r="K56" s="288"/>
      <c r="L56" s="288"/>
      <c r="M56" s="290"/>
      <c r="N56" s="229"/>
      <c r="O56" s="229"/>
      <c r="P56" s="229"/>
      <c r="Q56" s="229"/>
      <c r="R56" s="229"/>
      <c r="S56" s="229"/>
      <c r="T56" s="229"/>
      <c r="U56" s="229"/>
    </row>
    <row r="57" spans="1:21" ht="36" x14ac:dyDescent="0.55000000000000004">
      <c r="A57" s="286"/>
      <c r="B57" s="290"/>
      <c r="C57" s="287"/>
      <c r="D57" s="287"/>
      <c r="E57" s="287"/>
      <c r="F57" s="287"/>
      <c r="G57" s="287"/>
      <c r="H57" s="287"/>
      <c r="I57" s="288"/>
      <c r="J57" s="288"/>
      <c r="K57" s="288"/>
      <c r="L57" s="288"/>
      <c r="M57" s="290"/>
      <c r="N57" s="229"/>
      <c r="O57" s="229"/>
      <c r="P57" s="229"/>
      <c r="Q57" s="229"/>
      <c r="R57" s="229"/>
      <c r="S57" s="229"/>
      <c r="T57" s="229"/>
      <c r="U57" s="229"/>
    </row>
    <row r="58" spans="1:21" ht="33.75" x14ac:dyDescent="0.5">
      <c r="A58" s="229"/>
      <c r="B58" s="233"/>
      <c r="C58" s="231"/>
      <c r="D58" s="231"/>
      <c r="E58" s="231"/>
      <c r="F58" s="231"/>
      <c r="G58" s="231"/>
      <c r="H58" s="231"/>
      <c r="I58" s="232"/>
      <c r="J58" s="232"/>
      <c r="K58" s="232"/>
      <c r="L58" s="232"/>
      <c r="M58" s="233"/>
      <c r="N58" s="229"/>
      <c r="O58" s="229"/>
      <c r="P58" s="229"/>
      <c r="Q58" s="229"/>
      <c r="R58" s="229"/>
      <c r="S58" s="229"/>
      <c r="T58" s="229"/>
      <c r="U58" s="229"/>
    </row>
    <row r="59" spans="1:21" ht="33.75" x14ac:dyDescent="0.5">
      <c r="A59" s="229"/>
      <c r="B59" s="233"/>
      <c r="C59" s="231"/>
      <c r="D59" s="231"/>
      <c r="E59" s="231"/>
      <c r="F59" s="231"/>
      <c r="G59" s="231"/>
      <c r="H59" s="231"/>
      <c r="I59" s="232"/>
      <c r="J59" s="232"/>
      <c r="K59" s="232"/>
      <c r="L59" s="232"/>
      <c r="M59" s="233"/>
      <c r="N59" s="229"/>
      <c r="O59" s="229"/>
      <c r="P59" s="229"/>
      <c r="Q59" s="229"/>
      <c r="R59" s="229"/>
      <c r="S59" s="229"/>
      <c r="T59" s="229"/>
      <c r="U59" s="229"/>
    </row>
    <row r="60" spans="1:21" ht="33.75" x14ac:dyDescent="0.5">
      <c r="A60" s="229"/>
      <c r="B60" s="233"/>
      <c r="C60" s="231"/>
      <c r="D60" s="231"/>
      <c r="E60" s="231"/>
      <c r="F60" s="231"/>
      <c r="G60" s="231"/>
      <c r="H60" s="231"/>
      <c r="I60" s="232"/>
      <c r="J60" s="232"/>
      <c r="K60" s="232"/>
      <c r="L60" s="232"/>
      <c r="M60" s="233"/>
      <c r="N60" s="229"/>
      <c r="O60" s="229"/>
      <c r="P60" s="229"/>
      <c r="Q60" s="229"/>
      <c r="R60" s="229"/>
      <c r="S60" s="229"/>
      <c r="T60" s="229"/>
      <c r="U60" s="229"/>
    </row>
    <row r="61" spans="1:21" ht="33.75" x14ac:dyDescent="0.5">
      <c r="A61" s="229"/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77"/>
      <c r="N61" s="229"/>
      <c r="O61" s="229"/>
      <c r="P61" s="229"/>
      <c r="Q61" s="229"/>
      <c r="R61" s="229"/>
      <c r="S61" s="229"/>
      <c r="T61" s="229"/>
      <c r="U61" s="229"/>
    </row>
  </sheetData>
  <sheetProtection sort="0" autoFilter="0" pivotTables="0"/>
  <mergeCells count="25">
    <mergeCell ref="K54:M54"/>
    <mergeCell ref="B54:D54"/>
    <mergeCell ref="K47:M47"/>
    <mergeCell ref="B45:D45"/>
    <mergeCell ref="K45:M45"/>
    <mergeCell ref="B50:D50"/>
    <mergeCell ref="B51:D51"/>
    <mergeCell ref="K46:M46"/>
    <mergeCell ref="K8:M8"/>
    <mergeCell ref="B53:D53"/>
    <mergeCell ref="K53:M53"/>
    <mergeCell ref="A10:M10"/>
    <mergeCell ref="A11:M11"/>
    <mergeCell ref="B46:D46"/>
    <mergeCell ref="B47:D47"/>
    <mergeCell ref="K50:M50"/>
    <mergeCell ref="K51:M51"/>
    <mergeCell ref="B48:D48"/>
    <mergeCell ref="K6:M6"/>
    <mergeCell ref="K7:M7"/>
    <mergeCell ref="K4:M4"/>
    <mergeCell ref="K1:M1"/>
    <mergeCell ref="K2:M2"/>
    <mergeCell ref="K3:M3"/>
    <mergeCell ref="K5:M5"/>
  </mergeCells>
  <phoneticPr fontId="39" type="noConversion"/>
  <dataValidations count="10">
    <dataValidation type="list" allowBlank="1" showInputMessage="1" showErrorMessage="1" sqref="K14:K31 K33:K40" xr:uid="{00000000-0002-0000-0000-000004000000}">
      <formula1>responsabil_achiz</formula1>
    </dataValidation>
    <dataValidation type="list" allowBlank="1" showInputMessage="1" showErrorMessage="1" sqref="I14:I40" xr:uid="{00000000-0002-0000-0000-000000000000}">
      <formula1>tip_procedura</formula1>
    </dataValidation>
    <dataValidation type="list" allowBlank="1" showInputMessage="1" showErrorMessage="1" sqref="P14:P40" xr:uid="{00000000-0002-0000-0000-000002000000}">
      <formula1>art_buget</formula1>
    </dataValidation>
    <dataValidation type="list" allowBlank="1" showInputMessage="1" showErrorMessage="1" sqref="O14:O40" xr:uid="{00000000-0002-0000-0000-000003000000}">
      <formula1>"DA, NU"</formula1>
    </dataValidation>
    <dataValidation type="list" allowBlank="1" showInputMessage="1" showErrorMessage="1" sqref="J14:J40" xr:uid="{00000000-0002-0000-0000-000005000000}">
      <formula1>mod_derulare</formula1>
    </dataValidation>
    <dataValidation type="list" allowBlank="1" showInputMessage="1" showErrorMessage="1" sqref="Q14:Q40" xr:uid="{00000000-0002-0000-0000-000006000000}">
      <formula1>"Q1,Q2,Q3,Q4"</formula1>
    </dataValidation>
    <dataValidation type="list" allowBlank="1" showInputMessage="1" showErrorMessage="1" sqref="R14:R40" xr:uid="{00000000-0002-0000-0000-000007000000}">
      <formula1>dir_solicitanta</formula1>
    </dataValidation>
    <dataValidation type="list" allowBlank="1" showInputMessage="1" showErrorMessage="1" sqref="N14:N40" xr:uid="{00000000-0002-0000-0000-000008000000}">
      <formula1>"Trim I, Trim II, Trim III, Trim IV"</formula1>
    </dataValidation>
    <dataValidation type="list" allowBlank="1" showInputMessage="1" showErrorMessage="1" sqref="T14:T40" xr:uid="{75DE77BB-1BF5-47A5-A2AE-6E868840F908}">
      <formula1>"DA,NU"</formula1>
    </dataValidation>
    <dataValidation type="list" allowBlank="1" showInputMessage="1" showErrorMessage="1" sqref="S14:S40" xr:uid="{273BE105-836F-43DA-9E18-83F0B358C277}">
      <formula1>"CAP,AC"</formula1>
    </dataValidation>
  </dataValidations>
  <pageMargins left="0.23622047244094491" right="0.11811023622047245" top="0.35433070866141736" bottom="0.23622047244094491" header="0.31496062992125984" footer="7.874015748031496E-2"/>
  <pageSetup paperSize="9" scale="13" fitToHeight="2" orientation="landscape" r:id="rId1"/>
  <headerFooter differentFirst="1">
    <oddFooter>&amp;R&amp;"Trebuchet MS,Regular"&amp;28Pag. &amp;P/&amp;N</oddFooter>
    <firstFooter>&amp;R&amp;22Pag. &amp;P/&amp;N</first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121"/>
  <sheetViews>
    <sheetView view="pageBreakPreview" zoomScale="39" zoomScaleNormal="75" zoomScaleSheetLayoutView="39" zoomScalePageLayoutView="50" workbookViewId="0">
      <pane xSplit="2" ySplit="14" topLeftCell="C69" activePane="bottomRight" state="frozen"/>
      <selection pane="topRight" activeCell="C1" sqref="C1"/>
      <selection pane="bottomLeft" activeCell="A9" sqref="A9"/>
      <selection pane="bottomRight" activeCell="J74" sqref="J74"/>
    </sheetView>
  </sheetViews>
  <sheetFormatPr defaultColWidth="9.140625" defaultRowHeight="15" x14ac:dyDescent="0.25"/>
  <cols>
    <col min="1" max="1" width="39" style="15" customWidth="1"/>
    <col min="2" max="2" width="124.28515625" style="15" customWidth="1"/>
    <col min="3" max="3" width="40.5703125" style="15" customWidth="1"/>
    <col min="4" max="4" width="38.5703125" style="15" customWidth="1"/>
    <col min="5" max="5" width="38.7109375" style="15" customWidth="1"/>
    <col min="6" max="6" width="40.28515625" style="15" customWidth="1"/>
    <col min="7" max="7" width="37.85546875" style="15" customWidth="1"/>
    <col min="8" max="8" width="37.42578125" style="15" customWidth="1"/>
    <col min="9" max="9" width="37.42578125" style="15" hidden="1" customWidth="1"/>
    <col min="10" max="10" width="32.28515625" style="15" customWidth="1"/>
    <col min="11" max="11" width="63.140625" style="15" customWidth="1"/>
    <col min="12" max="12" width="46" style="15" customWidth="1"/>
    <col min="13" max="13" width="94.85546875" style="154" customWidth="1"/>
    <col min="14" max="14" width="71.85546875" style="154" hidden="1" customWidth="1"/>
    <col min="15" max="15" width="20.7109375" style="15" hidden="1" customWidth="1"/>
    <col min="16" max="16" width="24.140625" style="15" hidden="1" customWidth="1"/>
    <col min="17" max="17" width="26.28515625" style="15" hidden="1" customWidth="1"/>
    <col min="18" max="20" width="16.85546875" style="15" hidden="1" customWidth="1"/>
    <col min="21" max="21" width="24.28515625" style="15" hidden="1" customWidth="1"/>
    <col min="22" max="16384" width="9.140625" style="15"/>
  </cols>
  <sheetData>
    <row r="1" spans="1:21" s="260" customFormat="1" ht="36" x14ac:dyDescent="0.45">
      <c r="A1" s="263"/>
      <c r="B1" s="258" t="s">
        <v>801</v>
      </c>
      <c r="C1" s="263"/>
      <c r="D1" s="263"/>
      <c r="E1" s="263"/>
      <c r="F1" s="263"/>
      <c r="G1" s="263"/>
      <c r="H1" s="263"/>
      <c r="I1" s="263"/>
      <c r="J1" s="447" t="s">
        <v>121</v>
      </c>
      <c r="K1" s="447"/>
      <c r="L1" s="447"/>
      <c r="M1" s="447"/>
      <c r="N1" s="269"/>
    </row>
    <row r="2" spans="1:21" s="260" customFormat="1" ht="36" x14ac:dyDescent="0.45">
      <c r="A2" s="263"/>
      <c r="B2" s="270"/>
      <c r="C2" s="263"/>
      <c r="D2" s="263"/>
      <c r="E2" s="263"/>
      <c r="F2" s="263"/>
      <c r="G2" s="263"/>
      <c r="H2" s="263"/>
      <c r="I2" s="263"/>
      <c r="J2" s="447" t="s">
        <v>122</v>
      </c>
      <c r="K2" s="447"/>
      <c r="L2" s="447"/>
      <c r="M2" s="447"/>
      <c r="N2" s="269"/>
    </row>
    <row r="3" spans="1:21" s="260" customFormat="1" ht="36" hidden="1" x14ac:dyDescent="0.45">
      <c r="A3" s="263"/>
      <c r="B3" s="270"/>
      <c r="C3" s="263"/>
      <c r="D3" s="263"/>
      <c r="E3" s="263"/>
      <c r="F3" s="263"/>
      <c r="G3" s="263"/>
      <c r="H3" s="263"/>
      <c r="I3" s="263"/>
      <c r="J3" s="447" t="s">
        <v>342</v>
      </c>
      <c r="K3" s="447"/>
      <c r="L3" s="447"/>
      <c r="M3" s="447"/>
      <c r="N3" s="269"/>
    </row>
    <row r="4" spans="1:21" s="260" customFormat="1" ht="47.25" hidden="1" customHeight="1" x14ac:dyDescent="0.35">
      <c r="A4" s="271"/>
      <c r="B4" s="272"/>
      <c r="C4" s="271"/>
      <c r="D4" s="271"/>
      <c r="E4" s="271"/>
      <c r="F4" s="271"/>
      <c r="G4" s="271"/>
      <c r="H4" s="271"/>
      <c r="I4" s="271"/>
      <c r="J4" s="447" t="s">
        <v>343</v>
      </c>
      <c r="K4" s="447"/>
      <c r="L4" s="447"/>
      <c r="M4" s="447"/>
      <c r="N4" s="269"/>
      <c r="O4" s="273"/>
    </row>
    <row r="5" spans="1:21" s="260" customFormat="1" ht="47.25" hidden="1" customHeight="1" x14ac:dyDescent="0.35">
      <c r="A5" s="271"/>
      <c r="B5" s="272"/>
      <c r="C5" s="271"/>
      <c r="D5" s="271"/>
      <c r="E5" s="271"/>
      <c r="F5" s="271"/>
      <c r="G5" s="271"/>
      <c r="H5" s="271"/>
      <c r="I5" s="271"/>
      <c r="J5" s="331"/>
      <c r="K5" s="331"/>
      <c r="L5" s="331"/>
      <c r="M5" s="331"/>
      <c r="N5" s="332"/>
      <c r="O5" s="273"/>
    </row>
    <row r="6" spans="1:21" s="260" customFormat="1" ht="36" hidden="1" x14ac:dyDescent="0.35">
      <c r="A6" s="271"/>
      <c r="B6" s="272"/>
      <c r="C6" s="271"/>
      <c r="D6" s="271"/>
      <c r="E6" s="271"/>
      <c r="F6" s="271"/>
      <c r="G6" s="271"/>
      <c r="H6" s="271"/>
      <c r="I6" s="271"/>
      <c r="J6" s="331"/>
      <c r="K6" s="331"/>
      <c r="L6" s="331" t="s">
        <v>593</v>
      </c>
      <c r="M6" s="331"/>
      <c r="N6" s="332"/>
      <c r="O6" s="273"/>
    </row>
    <row r="7" spans="1:21" s="260" customFormat="1" ht="36" x14ac:dyDescent="0.35">
      <c r="A7" s="271"/>
      <c r="B7" s="272"/>
      <c r="C7" s="271"/>
      <c r="D7" s="271"/>
      <c r="E7" s="271"/>
      <c r="F7" s="271"/>
      <c r="G7" s="271"/>
      <c r="H7" s="271"/>
      <c r="I7" s="271"/>
      <c r="J7" s="331"/>
      <c r="K7" s="331"/>
      <c r="L7" s="331" t="s">
        <v>594</v>
      </c>
      <c r="M7" s="331"/>
      <c r="N7" s="332"/>
      <c r="O7" s="273"/>
    </row>
    <row r="8" spans="1:21" s="260" customFormat="1" ht="36" x14ac:dyDescent="0.35">
      <c r="A8" s="271"/>
      <c r="B8" s="272"/>
      <c r="C8" s="271"/>
      <c r="D8" s="271"/>
      <c r="E8" s="271"/>
      <c r="F8" s="271"/>
      <c r="G8" s="271"/>
      <c r="H8" s="271"/>
      <c r="I8" s="271"/>
      <c r="J8" s="331"/>
      <c r="K8" s="331"/>
      <c r="L8" s="331" t="s">
        <v>595</v>
      </c>
      <c r="M8" s="331"/>
      <c r="N8" s="332"/>
      <c r="O8" s="273"/>
    </row>
    <row r="9" spans="1:21" s="260" customFormat="1" ht="30.75" x14ac:dyDescent="0.35">
      <c r="A9" s="271"/>
      <c r="B9" s="272"/>
      <c r="C9" s="271"/>
      <c r="D9" s="271"/>
      <c r="E9" s="271"/>
      <c r="F9" s="271"/>
      <c r="G9" s="271"/>
      <c r="H9" s="271"/>
      <c r="I9" s="271"/>
      <c r="J9" s="269"/>
      <c r="K9" s="269"/>
      <c r="L9" s="269"/>
      <c r="M9" s="269"/>
      <c r="N9" s="269"/>
      <c r="O9" s="273"/>
    </row>
    <row r="10" spans="1:21" s="260" customFormat="1" ht="33.75" x14ac:dyDescent="0.5">
      <c r="A10" s="467" t="s">
        <v>161</v>
      </c>
      <c r="B10" s="467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274"/>
    </row>
    <row r="11" spans="1:21" s="350" customFormat="1" ht="33.75" x14ac:dyDescent="0.3">
      <c r="A11" s="466" t="s">
        <v>596</v>
      </c>
      <c r="B11" s="466"/>
      <c r="C11" s="466"/>
      <c r="D11" s="466"/>
      <c r="E11" s="466"/>
      <c r="F11" s="466"/>
      <c r="G11" s="466"/>
      <c r="H11" s="466"/>
      <c r="I11" s="466"/>
      <c r="J11" s="466"/>
      <c r="K11" s="466"/>
      <c r="L11" s="466"/>
      <c r="M11" s="466"/>
      <c r="N11" s="349"/>
    </row>
    <row r="12" spans="1:21" s="350" customFormat="1" ht="48" customHeight="1" x14ac:dyDescent="0.3">
      <c r="A12" s="466" t="s">
        <v>125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349"/>
    </row>
    <row r="13" spans="1:21" ht="36" customHeight="1" x14ac:dyDescent="0.25">
      <c r="A13" s="354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21" s="21" customFormat="1" ht="134.25" customHeight="1" x14ac:dyDescent="0.25">
      <c r="A14" s="351" t="s">
        <v>619</v>
      </c>
      <c r="B14" s="351" t="s">
        <v>1</v>
      </c>
      <c r="C14" s="351" t="s">
        <v>2</v>
      </c>
      <c r="D14" s="352" t="s">
        <v>3</v>
      </c>
      <c r="E14" s="352" t="s">
        <v>554</v>
      </c>
      <c r="F14" s="352" t="s">
        <v>414</v>
      </c>
      <c r="G14" s="351" t="s">
        <v>4</v>
      </c>
      <c r="H14" s="351" t="s">
        <v>5</v>
      </c>
      <c r="I14" s="351" t="s">
        <v>173</v>
      </c>
      <c r="J14" s="352" t="s">
        <v>153</v>
      </c>
      <c r="K14" s="351" t="s">
        <v>7</v>
      </c>
      <c r="L14" s="351" t="s">
        <v>8</v>
      </c>
      <c r="M14" s="353" t="s">
        <v>610</v>
      </c>
      <c r="N14" s="346" t="s">
        <v>419</v>
      </c>
      <c r="O14" s="267" t="s">
        <v>420</v>
      </c>
      <c r="P14" s="267" t="s">
        <v>421</v>
      </c>
      <c r="Q14" s="267" t="s">
        <v>422</v>
      </c>
      <c r="R14" s="267" t="s">
        <v>423</v>
      </c>
      <c r="S14" s="268" t="s">
        <v>424</v>
      </c>
      <c r="T14" s="268" t="s">
        <v>425</v>
      </c>
      <c r="U14" s="268" t="s">
        <v>426</v>
      </c>
    </row>
    <row r="15" spans="1:21" s="153" customFormat="1" ht="74.25" customHeight="1" x14ac:dyDescent="0.25">
      <c r="A15" s="406" t="s">
        <v>632</v>
      </c>
      <c r="B15" s="407" t="s">
        <v>564</v>
      </c>
      <c r="C15" s="406" t="s">
        <v>271</v>
      </c>
      <c r="D15" s="403">
        <v>2027</v>
      </c>
      <c r="E15" s="403">
        <v>2412.13</v>
      </c>
      <c r="F15" s="403">
        <v>2412.13</v>
      </c>
      <c r="G15" s="405">
        <v>44575</v>
      </c>
      <c r="H15" s="405">
        <v>44575</v>
      </c>
      <c r="I15" s="406" t="s">
        <v>466</v>
      </c>
      <c r="J15" s="406" t="s">
        <v>480</v>
      </c>
      <c r="K15" s="406" t="s">
        <v>467</v>
      </c>
      <c r="L15" s="406" t="s">
        <v>547</v>
      </c>
      <c r="M15" s="407"/>
      <c r="N15" s="252"/>
      <c r="O15" s="222"/>
      <c r="P15" s="222"/>
      <c r="Q15" s="244"/>
      <c r="R15" s="218"/>
      <c r="S15" s="237"/>
      <c r="T15" s="237"/>
      <c r="U15" s="217"/>
    </row>
    <row r="16" spans="1:21" s="152" customFormat="1" ht="108" customHeight="1" x14ac:dyDescent="0.25">
      <c r="A16" s="406" t="s">
        <v>633</v>
      </c>
      <c r="B16" s="407" t="s">
        <v>576</v>
      </c>
      <c r="C16" s="406" t="s">
        <v>578</v>
      </c>
      <c r="D16" s="403">
        <v>9400</v>
      </c>
      <c r="E16" s="403">
        <v>8927.67</v>
      </c>
      <c r="F16" s="403">
        <v>8927.67</v>
      </c>
      <c r="G16" s="405">
        <v>44628</v>
      </c>
      <c r="H16" s="405">
        <v>44644</v>
      </c>
      <c r="I16" s="406" t="s">
        <v>466</v>
      </c>
      <c r="J16" s="406" t="s">
        <v>431</v>
      </c>
      <c r="K16" s="406" t="s">
        <v>450</v>
      </c>
      <c r="L16" s="406" t="s">
        <v>547</v>
      </c>
      <c r="M16" s="407"/>
      <c r="N16" s="252"/>
      <c r="O16" s="222"/>
      <c r="P16" s="222"/>
      <c r="Q16" s="243"/>
      <c r="R16" s="220"/>
      <c r="S16" s="237"/>
      <c r="T16" s="237"/>
      <c r="U16" s="219"/>
    </row>
    <row r="17" spans="1:21" s="27" customFormat="1" ht="110.25" customHeight="1" x14ac:dyDescent="0.25">
      <c r="A17" s="406" t="s">
        <v>634</v>
      </c>
      <c r="B17" s="407" t="s">
        <v>468</v>
      </c>
      <c r="C17" s="406" t="s">
        <v>469</v>
      </c>
      <c r="D17" s="403">
        <v>20589.599999999999</v>
      </c>
      <c r="E17" s="403">
        <v>15293.88</v>
      </c>
      <c r="F17" s="403">
        <v>12461.68</v>
      </c>
      <c r="G17" s="405">
        <v>44572</v>
      </c>
      <c r="H17" s="405">
        <v>44603</v>
      </c>
      <c r="I17" s="406" t="s">
        <v>466</v>
      </c>
      <c r="J17" s="406" t="s">
        <v>431</v>
      </c>
      <c r="K17" s="406" t="s">
        <v>444</v>
      </c>
      <c r="L17" s="406" t="s">
        <v>547</v>
      </c>
      <c r="M17" s="407"/>
      <c r="N17" s="252"/>
      <c r="O17" s="222"/>
      <c r="P17" s="222"/>
      <c r="Q17" s="243"/>
      <c r="R17" s="222"/>
      <c r="S17" s="237"/>
      <c r="T17" s="237"/>
      <c r="U17" s="236"/>
    </row>
    <row r="18" spans="1:21" s="152" customFormat="1" ht="113.25" customHeight="1" x14ac:dyDescent="0.25">
      <c r="A18" s="406" t="s">
        <v>635</v>
      </c>
      <c r="B18" s="407" t="s">
        <v>470</v>
      </c>
      <c r="C18" s="406" t="s">
        <v>471</v>
      </c>
      <c r="D18" s="403">
        <v>34320</v>
      </c>
      <c r="E18" s="403">
        <v>6930</v>
      </c>
      <c r="F18" s="403">
        <v>6930</v>
      </c>
      <c r="G18" s="405">
        <v>44564</v>
      </c>
      <c r="H18" s="405">
        <v>44564</v>
      </c>
      <c r="I18" s="406" t="s">
        <v>466</v>
      </c>
      <c r="J18" s="406" t="s">
        <v>431</v>
      </c>
      <c r="K18" s="406" t="s">
        <v>467</v>
      </c>
      <c r="L18" s="406" t="s">
        <v>547</v>
      </c>
      <c r="M18" s="407"/>
      <c r="N18" s="252"/>
      <c r="O18" s="222"/>
      <c r="P18" s="222"/>
      <c r="Q18" s="243"/>
      <c r="R18" s="220"/>
      <c r="S18" s="237"/>
      <c r="T18" s="237"/>
      <c r="U18" s="219"/>
    </row>
    <row r="19" spans="1:21" s="153" customFormat="1" ht="138" customHeight="1" x14ac:dyDescent="0.25">
      <c r="A19" s="406" t="s">
        <v>636</v>
      </c>
      <c r="B19" s="407" t="s">
        <v>472</v>
      </c>
      <c r="C19" s="406" t="s">
        <v>473</v>
      </c>
      <c r="D19" s="403">
        <v>23298.23</v>
      </c>
      <c r="E19" s="403">
        <v>23706.48</v>
      </c>
      <c r="F19" s="403">
        <v>23706.48</v>
      </c>
      <c r="G19" s="405">
        <v>44567</v>
      </c>
      <c r="H19" s="405">
        <v>44579</v>
      </c>
      <c r="I19" s="406" t="s">
        <v>466</v>
      </c>
      <c r="J19" s="406" t="s">
        <v>431</v>
      </c>
      <c r="K19" s="406" t="s">
        <v>439</v>
      </c>
      <c r="L19" s="406" t="s">
        <v>547</v>
      </c>
      <c r="M19" s="407"/>
      <c r="N19" s="252"/>
      <c r="O19" s="222"/>
      <c r="P19" s="222"/>
      <c r="Q19" s="243"/>
      <c r="R19" s="220"/>
      <c r="S19" s="237"/>
      <c r="T19" s="237"/>
      <c r="U19" s="219"/>
    </row>
    <row r="20" spans="1:21" s="27" customFormat="1" ht="98.25" customHeight="1" x14ac:dyDescent="0.25">
      <c r="A20" s="406" t="s">
        <v>637</v>
      </c>
      <c r="B20" s="407" t="s">
        <v>474</v>
      </c>
      <c r="C20" s="406" t="s">
        <v>475</v>
      </c>
      <c r="D20" s="403">
        <v>60550</v>
      </c>
      <c r="E20" s="403">
        <v>4656</v>
      </c>
      <c r="F20" s="403">
        <v>4656</v>
      </c>
      <c r="G20" s="405">
        <v>44574</v>
      </c>
      <c r="H20" s="405">
        <v>44601</v>
      </c>
      <c r="I20" s="406" t="s">
        <v>466</v>
      </c>
      <c r="J20" s="406" t="s">
        <v>431</v>
      </c>
      <c r="K20" s="406" t="s">
        <v>450</v>
      </c>
      <c r="L20" s="406" t="s">
        <v>547</v>
      </c>
      <c r="M20" s="407"/>
      <c r="N20" s="252"/>
      <c r="O20" s="222"/>
      <c r="P20" s="222"/>
      <c r="Q20" s="243"/>
      <c r="R20" s="222"/>
      <c r="S20" s="237"/>
      <c r="T20" s="237"/>
      <c r="U20" s="236"/>
    </row>
    <row r="21" spans="1:21" s="151" customFormat="1" ht="123" customHeight="1" x14ac:dyDescent="0.25">
      <c r="A21" s="406" t="s">
        <v>638</v>
      </c>
      <c r="B21" s="407" t="s">
        <v>476</v>
      </c>
      <c r="C21" s="406" t="s">
        <v>477</v>
      </c>
      <c r="D21" s="403">
        <v>2814</v>
      </c>
      <c r="E21" s="403">
        <v>2660.99</v>
      </c>
      <c r="F21" s="403">
        <v>2660.99</v>
      </c>
      <c r="G21" s="405">
        <v>44578</v>
      </c>
      <c r="H21" s="405">
        <v>44578</v>
      </c>
      <c r="I21" s="406" t="s">
        <v>466</v>
      </c>
      <c r="J21" s="406" t="s">
        <v>431</v>
      </c>
      <c r="K21" s="406" t="s">
        <v>442</v>
      </c>
      <c r="L21" s="406" t="s">
        <v>547</v>
      </c>
      <c r="M21" s="407"/>
      <c r="N21" s="252"/>
      <c r="O21" s="222"/>
      <c r="P21" s="222"/>
      <c r="Q21" s="243"/>
      <c r="R21" s="222"/>
      <c r="S21" s="237"/>
      <c r="T21" s="237"/>
      <c r="U21" s="236"/>
    </row>
    <row r="22" spans="1:21" s="27" customFormat="1" ht="84" customHeight="1" x14ac:dyDescent="0.25">
      <c r="A22" s="406" t="s">
        <v>639</v>
      </c>
      <c r="B22" s="407" t="s">
        <v>478</v>
      </c>
      <c r="C22" s="406" t="s">
        <v>479</v>
      </c>
      <c r="D22" s="403">
        <v>9000</v>
      </c>
      <c r="E22" s="403">
        <v>10710</v>
      </c>
      <c r="F22" s="403">
        <v>0</v>
      </c>
      <c r="G22" s="405">
        <v>44805</v>
      </c>
      <c r="H22" s="405">
        <v>44823</v>
      </c>
      <c r="I22" s="406" t="s">
        <v>466</v>
      </c>
      <c r="J22" s="406" t="s">
        <v>480</v>
      </c>
      <c r="K22" s="406" t="s">
        <v>467</v>
      </c>
      <c r="L22" s="406" t="s">
        <v>547</v>
      </c>
      <c r="M22" s="334"/>
      <c r="N22" s="252"/>
      <c r="O22" s="222"/>
      <c r="P22" s="222"/>
      <c r="Q22" s="244"/>
      <c r="R22" s="222"/>
      <c r="S22" s="237"/>
      <c r="T22" s="237"/>
      <c r="U22" s="236"/>
    </row>
    <row r="23" spans="1:21" s="27" customFormat="1" ht="108" customHeight="1" x14ac:dyDescent="0.25">
      <c r="A23" s="406" t="s">
        <v>640</v>
      </c>
      <c r="B23" s="407" t="s">
        <v>481</v>
      </c>
      <c r="C23" s="406" t="s">
        <v>482</v>
      </c>
      <c r="D23" s="403">
        <v>2660</v>
      </c>
      <c r="E23" s="403">
        <v>2637</v>
      </c>
      <c r="F23" s="403">
        <v>2637</v>
      </c>
      <c r="G23" s="405">
        <v>44564</v>
      </c>
      <c r="H23" s="405">
        <v>44565</v>
      </c>
      <c r="I23" s="406" t="s">
        <v>466</v>
      </c>
      <c r="J23" s="406" t="s">
        <v>431</v>
      </c>
      <c r="K23" s="406" t="s">
        <v>446</v>
      </c>
      <c r="L23" s="406" t="s">
        <v>547</v>
      </c>
      <c r="M23" s="407"/>
      <c r="N23" s="252"/>
      <c r="O23" s="222"/>
      <c r="P23" s="222"/>
      <c r="Q23" s="244"/>
      <c r="R23" s="222"/>
      <c r="S23" s="237"/>
      <c r="T23" s="237"/>
      <c r="U23" s="236"/>
    </row>
    <row r="24" spans="1:21" s="21" customFormat="1" ht="108" customHeight="1" x14ac:dyDescent="0.25">
      <c r="A24" s="406" t="s">
        <v>641</v>
      </c>
      <c r="B24" s="407" t="s">
        <v>483</v>
      </c>
      <c r="C24" s="406" t="s">
        <v>484</v>
      </c>
      <c r="D24" s="403">
        <v>24004.05</v>
      </c>
      <c r="E24" s="403">
        <v>28086.38</v>
      </c>
      <c r="F24" s="403">
        <v>28086.38</v>
      </c>
      <c r="G24" s="405">
        <v>44578</v>
      </c>
      <c r="H24" s="405">
        <v>44608</v>
      </c>
      <c r="I24" s="406" t="s">
        <v>466</v>
      </c>
      <c r="J24" s="406" t="s">
        <v>431</v>
      </c>
      <c r="K24" s="406" t="s">
        <v>442</v>
      </c>
      <c r="L24" s="406" t="s">
        <v>547</v>
      </c>
      <c r="M24" s="407"/>
      <c r="N24" s="252"/>
      <c r="O24" s="222"/>
      <c r="P24" s="222"/>
      <c r="Q24" s="244"/>
      <c r="R24" s="222"/>
      <c r="S24" s="237"/>
      <c r="T24" s="237"/>
      <c r="U24" s="236"/>
    </row>
    <row r="25" spans="1:21" s="27" customFormat="1" ht="90" customHeight="1" x14ac:dyDescent="0.5">
      <c r="A25" s="406" t="s">
        <v>642</v>
      </c>
      <c r="B25" s="407" t="s">
        <v>485</v>
      </c>
      <c r="C25" s="406" t="s">
        <v>486</v>
      </c>
      <c r="D25" s="403">
        <v>4290</v>
      </c>
      <c r="E25" s="403">
        <v>4022.2</v>
      </c>
      <c r="F25" s="403">
        <v>0</v>
      </c>
      <c r="G25" s="405">
        <v>44575</v>
      </c>
      <c r="H25" s="405">
        <v>44581</v>
      </c>
      <c r="I25" s="406" t="s">
        <v>466</v>
      </c>
      <c r="J25" s="406" t="s">
        <v>480</v>
      </c>
      <c r="K25" s="406" t="s">
        <v>467</v>
      </c>
      <c r="L25" s="406" t="s">
        <v>547</v>
      </c>
      <c r="M25" s="407"/>
      <c r="N25" s="252"/>
      <c r="O25" s="222"/>
      <c r="P25" s="222"/>
      <c r="Q25" s="245"/>
      <c r="R25" s="222"/>
      <c r="S25" s="237"/>
      <c r="T25" s="237"/>
      <c r="U25" s="236"/>
    </row>
    <row r="26" spans="1:21" s="27" customFormat="1" ht="82.5" customHeight="1" x14ac:dyDescent="0.25">
      <c r="A26" s="406" t="s">
        <v>643</v>
      </c>
      <c r="B26" s="407" t="s">
        <v>487</v>
      </c>
      <c r="C26" s="406" t="s">
        <v>488</v>
      </c>
      <c r="D26" s="403">
        <v>30324</v>
      </c>
      <c r="E26" s="403">
        <v>18042.78</v>
      </c>
      <c r="F26" s="403">
        <v>0</v>
      </c>
      <c r="G26" s="405">
        <v>44636</v>
      </c>
      <c r="H26" s="405">
        <v>44649</v>
      </c>
      <c r="I26" s="406" t="s">
        <v>466</v>
      </c>
      <c r="J26" s="406" t="s">
        <v>431</v>
      </c>
      <c r="K26" s="406" t="s">
        <v>448</v>
      </c>
      <c r="L26" s="406" t="s">
        <v>547</v>
      </c>
      <c r="M26" s="407"/>
      <c r="N26" s="252"/>
      <c r="O26" s="222"/>
      <c r="P26" s="222"/>
      <c r="Q26" s="243"/>
      <c r="R26" s="222"/>
      <c r="S26" s="237"/>
      <c r="T26" s="237"/>
      <c r="U26" s="221"/>
    </row>
    <row r="27" spans="1:21" s="27" customFormat="1" ht="80.25" customHeight="1" x14ac:dyDescent="0.25">
      <c r="A27" s="406" t="s">
        <v>644</v>
      </c>
      <c r="B27" s="407" t="s">
        <v>489</v>
      </c>
      <c r="C27" s="406" t="s">
        <v>490</v>
      </c>
      <c r="D27" s="403">
        <v>33332</v>
      </c>
      <c r="E27" s="403">
        <v>7527.82</v>
      </c>
      <c r="F27" s="403">
        <v>29047.01</v>
      </c>
      <c r="G27" s="405">
        <v>44690</v>
      </c>
      <c r="H27" s="405">
        <v>44694</v>
      </c>
      <c r="I27" s="406" t="s">
        <v>466</v>
      </c>
      <c r="J27" s="406" t="s">
        <v>480</v>
      </c>
      <c r="K27" s="406" t="s">
        <v>448</v>
      </c>
      <c r="L27" s="406" t="s">
        <v>547</v>
      </c>
      <c r="M27" s="407"/>
      <c r="N27" s="252"/>
      <c r="O27" s="222"/>
      <c r="P27" s="222"/>
      <c r="Q27" s="243"/>
      <c r="R27" s="222"/>
      <c r="S27" s="237"/>
      <c r="T27" s="237"/>
      <c r="U27" s="236"/>
    </row>
    <row r="28" spans="1:21" s="151" customFormat="1" ht="102" customHeight="1" x14ac:dyDescent="0.25">
      <c r="A28" s="406" t="s">
        <v>645</v>
      </c>
      <c r="B28" s="407" t="s">
        <v>491</v>
      </c>
      <c r="C28" s="406" t="s">
        <v>492</v>
      </c>
      <c r="D28" s="403">
        <v>22628.5</v>
      </c>
      <c r="E28" s="403">
        <v>25703.53</v>
      </c>
      <c r="F28" s="403">
        <v>0</v>
      </c>
      <c r="G28" s="405">
        <v>44579</v>
      </c>
      <c r="H28" s="405">
        <v>44615</v>
      </c>
      <c r="I28" s="406" t="s">
        <v>466</v>
      </c>
      <c r="J28" s="406" t="s">
        <v>431</v>
      </c>
      <c r="K28" s="406" t="s">
        <v>467</v>
      </c>
      <c r="L28" s="406" t="s">
        <v>547</v>
      </c>
      <c r="M28" s="407"/>
      <c r="N28" s="252"/>
      <c r="O28" s="222"/>
      <c r="P28" s="222"/>
      <c r="Q28" s="243"/>
      <c r="R28" s="222"/>
      <c r="S28" s="237"/>
      <c r="T28" s="237"/>
      <c r="U28" s="221"/>
    </row>
    <row r="29" spans="1:21" s="27" customFormat="1" ht="108" customHeight="1" x14ac:dyDescent="0.25">
      <c r="A29" s="406" t="s">
        <v>646</v>
      </c>
      <c r="B29" s="407" t="s">
        <v>493</v>
      </c>
      <c r="C29" s="406" t="s">
        <v>494</v>
      </c>
      <c r="D29" s="403">
        <v>112992</v>
      </c>
      <c r="E29" s="403">
        <v>15529.19</v>
      </c>
      <c r="F29" s="403">
        <v>15529.19</v>
      </c>
      <c r="G29" s="405">
        <v>44564</v>
      </c>
      <c r="H29" s="405">
        <v>44578</v>
      </c>
      <c r="I29" s="406" t="s">
        <v>466</v>
      </c>
      <c r="J29" s="406" t="s">
        <v>431</v>
      </c>
      <c r="K29" s="406" t="s">
        <v>442</v>
      </c>
      <c r="L29" s="406" t="s">
        <v>547</v>
      </c>
      <c r="M29" s="407"/>
      <c r="N29" s="252"/>
      <c r="O29" s="222"/>
      <c r="P29" s="222"/>
      <c r="Q29" s="243"/>
      <c r="R29" s="222"/>
      <c r="S29" s="237"/>
      <c r="T29" s="237"/>
      <c r="U29" s="221"/>
    </row>
    <row r="30" spans="1:21" s="27" customFormat="1" ht="111.75" customHeight="1" x14ac:dyDescent="0.25">
      <c r="A30" s="406" t="s">
        <v>647</v>
      </c>
      <c r="B30" s="407" t="s">
        <v>495</v>
      </c>
      <c r="C30" s="406" t="s">
        <v>496</v>
      </c>
      <c r="D30" s="403">
        <v>3120</v>
      </c>
      <c r="E30" s="403">
        <v>3712.8</v>
      </c>
      <c r="F30" s="403">
        <v>0</v>
      </c>
      <c r="G30" s="405">
        <v>44805</v>
      </c>
      <c r="H30" s="405">
        <v>44833</v>
      </c>
      <c r="I30" s="406" t="s">
        <v>466</v>
      </c>
      <c r="J30" s="406" t="s">
        <v>431</v>
      </c>
      <c r="K30" s="406" t="s">
        <v>467</v>
      </c>
      <c r="L30" s="406" t="s">
        <v>754</v>
      </c>
      <c r="M30" s="334"/>
      <c r="N30" s="252"/>
      <c r="O30" s="222"/>
      <c r="P30" s="222"/>
      <c r="Q30" s="243"/>
      <c r="R30" s="222"/>
      <c r="S30" s="237"/>
      <c r="T30" s="237"/>
      <c r="U30" s="221"/>
    </row>
    <row r="31" spans="1:21" s="190" customFormat="1" ht="120.75" customHeight="1" x14ac:dyDescent="0.25">
      <c r="A31" s="406" t="s">
        <v>648</v>
      </c>
      <c r="B31" s="407" t="s">
        <v>497</v>
      </c>
      <c r="C31" s="406" t="s">
        <v>498</v>
      </c>
      <c r="D31" s="403">
        <v>37200</v>
      </c>
      <c r="E31" s="403">
        <v>5515.65</v>
      </c>
      <c r="F31" s="403">
        <v>0</v>
      </c>
      <c r="G31" s="405">
        <v>44781</v>
      </c>
      <c r="H31" s="405">
        <v>44785</v>
      </c>
      <c r="I31" s="406" t="s">
        <v>466</v>
      </c>
      <c r="J31" s="406" t="s">
        <v>431</v>
      </c>
      <c r="K31" s="406" t="s">
        <v>467</v>
      </c>
      <c r="L31" s="406" t="s">
        <v>547</v>
      </c>
      <c r="M31" s="407"/>
      <c r="N31" s="252"/>
      <c r="O31" s="222"/>
      <c r="P31" s="222"/>
      <c r="Q31" s="243"/>
      <c r="R31" s="222"/>
      <c r="S31" s="237"/>
      <c r="T31" s="237"/>
      <c r="U31" s="221"/>
    </row>
    <row r="32" spans="1:21" s="151" customFormat="1" ht="171.75" customHeight="1" x14ac:dyDescent="0.25">
      <c r="A32" s="406" t="s">
        <v>649</v>
      </c>
      <c r="B32" s="407" t="s">
        <v>499</v>
      </c>
      <c r="C32" s="406" t="s">
        <v>500</v>
      </c>
      <c r="D32" s="403">
        <v>38880</v>
      </c>
      <c r="E32" s="403">
        <v>5783.4</v>
      </c>
      <c r="F32" s="403">
        <v>0</v>
      </c>
      <c r="G32" s="405">
        <v>44805</v>
      </c>
      <c r="H32" s="405">
        <v>44823</v>
      </c>
      <c r="I32" s="406" t="s">
        <v>466</v>
      </c>
      <c r="J32" s="406" t="s">
        <v>431</v>
      </c>
      <c r="K32" s="406" t="s">
        <v>439</v>
      </c>
      <c r="L32" s="406" t="s">
        <v>547</v>
      </c>
      <c r="M32" s="334"/>
      <c r="N32" s="253"/>
      <c r="O32" s="222"/>
      <c r="P32" s="222"/>
      <c r="Q32" s="243"/>
      <c r="R32" s="222"/>
      <c r="S32" s="237"/>
      <c r="T32" s="237"/>
      <c r="U32" s="236"/>
    </row>
    <row r="33" spans="1:21" s="151" customFormat="1" ht="95.25" customHeight="1" x14ac:dyDescent="0.25">
      <c r="A33" s="406" t="s">
        <v>650</v>
      </c>
      <c r="B33" s="407" t="s">
        <v>501</v>
      </c>
      <c r="C33" s="406" t="s">
        <v>502</v>
      </c>
      <c r="D33" s="403">
        <v>23225</v>
      </c>
      <c r="E33" s="403">
        <v>13744.5</v>
      </c>
      <c r="F33" s="403">
        <v>13744.5</v>
      </c>
      <c r="G33" s="405">
        <v>44624</v>
      </c>
      <c r="H33" s="405">
        <v>44634</v>
      </c>
      <c r="I33" s="406" t="s">
        <v>466</v>
      </c>
      <c r="J33" s="406" t="s">
        <v>431</v>
      </c>
      <c r="K33" s="406" t="s">
        <v>467</v>
      </c>
      <c r="L33" s="406" t="s">
        <v>547</v>
      </c>
      <c r="M33" s="407"/>
      <c r="N33" s="252"/>
      <c r="O33" s="222"/>
      <c r="P33" s="222"/>
      <c r="Q33" s="243"/>
      <c r="R33" s="222"/>
      <c r="S33" s="237"/>
      <c r="T33" s="237"/>
      <c r="U33" s="236"/>
    </row>
    <row r="34" spans="1:21" s="151" customFormat="1" ht="105" customHeight="1" x14ac:dyDescent="0.25">
      <c r="A34" s="406" t="s">
        <v>651</v>
      </c>
      <c r="B34" s="407" t="s">
        <v>503</v>
      </c>
      <c r="C34" s="406" t="s">
        <v>504</v>
      </c>
      <c r="D34" s="403">
        <v>68978</v>
      </c>
      <c r="E34" s="403">
        <v>66973.2</v>
      </c>
      <c r="F34" s="403">
        <v>0</v>
      </c>
      <c r="G34" s="405">
        <v>44683</v>
      </c>
      <c r="H34" s="405">
        <v>44685</v>
      </c>
      <c r="I34" s="406" t="s">
        <v>466</v>
      </c>
      <c r="J34" s="406" t="s">
        <v>431</v>
      </c>
      <c r="K34" s="406" t="s">
        <v>467</v>
      </c>
      <c r="L34" s="406" t="s">
        <v>547</v>
      </c>
      <c r="M34" s="407"/>
      <c r="N34" s="252"/>
      <c r="O34" s="222"/>
      <c r="P34" s="222"/>
      <c r="Q34" s="243"/>
      <c r="R34" s="222"/>
      <c r="S34" s="237"/>
      <c r="T34" s="237"/>
      <c r="U34" s="221"/>
    </row>
    <row r="35" spans="1:21" s="151" customFormat="1" ht="117.75" customHeight="1" x14ac:dyDescent="0.25">
      <c r="A35" s="406" t="s">
        <v>652</v>
      </c>
      <c r="B35" s="407" t="s">
        <v>505</v>
      </c>
      <c r="C35" s="406" t="s">
        <v>506</v>
      </c>
      <c r="D35" s="403">
        <v>587.39</v>
      </c>
      <c r="E35" s="403">
        <v>647.71</v>
      </c>
      <c r="F35" s="403">
        <v>647.71</v>
      </c>
      <c r="G35" s="405">
        <v>44580</v>
      </c>
      <c r="H35" s="405">
        <v>44592</v>
      </c>
      <c r="I35" s="406" t="s">
        <v>466</v>
      </c>
      <c r="J35" s="406" t="s">
        <v>431</v>
      </c>
      <c r="K35" s="406" t="s">
        <v>457</v>
      </c>
      <c r="L35" s="406" t="s">
        <v>547</v>
      </c>
      <c r="M35" s="407"/>
      <c r="N35" s="252"/>
      <c r="O35" s="222"/>
      <c r="P35" s="222"/>
      <c r="Q35" s="243"/>
      <c r="R35" s="222"/>
      <c r="S35" s="237"/>
      <c r="T35" s="237"/>
      <c r="U35" s="221"/>
    </row>
    <row r="36" spans="1:21" s="151" customFormat="1" ht="117" customHeight="1" x14ac:dyDescent="0.25">
      <c r="A36" s="406" t="s">
        <v>653</v>
      </c>
      <c r="B36" s="407" t="s">
        <v>507</v>
      </c>
      <c r="C36" s="406" t="s">
        <v>508</v>
      </c>
      <c r="D36" s="403">
        <v>85138</v>
      </c>
      <c r="E36" s="403">
        <v>44109.919999999998</v>
      </c>
      <c r="F36" s="403">
        <v>41992.14</v>
      </c>
      <c r="G36" s="405">
        <v>44564</v>
      </c>
      <c r="H36" s="405">
        <v>44567</v>
      </c>
      <c r="I36" s="406" t="s">
        <v>466</v>
      </c>
      <c r="J36" s="406" t="s">
        <v>431</v>
      </c>
      <c r="K36" s="406" t="s">
        <v>446</v>
      </c>
      <c r="L36" s="406" t="s">
        <v>547</v>
      </c>
      <c r="M36" s="407"/>
      <c r="N36" s="252"/>
      <c r="O36" s="222"/>
      <c r="P36" s="222"/>
      <c r="Q36" s="246"/>
      <c r="R36" s="222"/>
      <c r="S36" s="237"/>
      <c r="T36" s="237"/>
      <c r="U36" s="221"/>
    </row>
    <row r="37" spans="1:21" s="151" customFormat="1" ht="123" customHeight="1" x14ac:dyDescent="0.25">
      <c r="A37" s="406" t="s">
        <v>654</v>
      </c>
      <c r="B37" s="407" t="s">
        <v>509</v>
      </c>
      <c r="C37" s="406" t="s">
        <v>510</v>
      </c>
      <c r="D37" s="403">
        <v>12450</v>
      </c>
      <c r="E37" s="403">
        <v>13846.43</v>
      </c>
      <c r="F37" s="403">
        <v>13846.43</v>
      </c>
      <c r="G37" s="405">
        <v>44579</v>
      </c>
      <c r="H37" s="405">
        <v>44589</v>
      </c>
      <c r="I37" s="406" t="s">
        <v>466</v>
      </c>
      <c r="J37" s="406" t="s">
        <v>431</v>
      </c>
      <c r="K37" s="406" t="s">
        <v>448</v>
      </c>
      <c r="L37" s="406" t="s">
        <v>547</v>
      </c>
      <c r="M37" s="407"/>
      <c r="N37" s="252"/>
      <c r="O37" s="222"/>
      <c r="P37" s="222"/>
      <c r="Q37" s="243"/>
      <c r="R37" s="222"/>
      <c r="S37" s="237"/>
      <c r="T37" s="237"/>
      <c r="U37" s="221"/>
    </row>
    <row r="38" spans="1:21" s="151" customFormat="1" ht="96.75" customHeight="1" x14ac:dyDescent="0.25">
      <c r="A38" s="406" t="s">
        <v>655</v>
      </c>
      <c r="B38" s="407" t="s">
        <v>511</v>
      </c>
      <c r="C38" s="406" t="s">
        <v>512</v>
      </c>
      <c r="D38" s="403">
        <v>15903.36</v>
      </c>
      <c r="E38" s="403">
        <v>3745.57</v>
      </c>
      <c r="F38" s="403">
        <v>3745.57</v>
      </c>
      <c r="G38" s="405">
        <v>44636</v>
      </c>
      <c r="H38" s="405">
        <v>44666</v>
      </c>
      <c r="I38" s="406" t="s">
        <v>466</v>
      </c>
      <c r="J38" s="406" t="s">
        <v>431</v>
      </c>
      <c r="K38" s="406" t="s">
        <v>439</v>
      </c>
      <c r="L38" s="406" t="s">
        <v>547</v>
      </c>
      <c r="M38" s="407"/>
      <c r="N38" s="252"/>
      <c r="O38" s="222"/>
      <c r="P38" s="222"/>
      <c r="Q38" s="243"/>
      <c r="R38" s="222"/>
      <c r="S38" s="237"/>
      <c r="T38" s="237"/>
      <c r="U38" s="236"/>
    </row>
    <row r="39" spans="1:21" s="151" customFormat="1" ht="105" customHeight="1" x14ac:dyDescent="0.25">
      <c r="A39" s="406" t="s">
        <v>656</v>
      </c>
      <c r="B39" s="413" t="s">
        <v>755</v>
      </c>
      <c r="C39" s="408" t="s">
        <v>756</v>
      </c>
      <c r="D39" s="410">
        <v>10560</v>
      </c>
      <c r="E39" s="410">
        <v>833</v>
      </c>
      <c r="F39" s="410">
        <v>0</v>
      </c>
      <c r="G39" s="412">
        <v>44802</v>
      </c>
      <c r="H39" s="412">
        <v>44812</v>
      </c>
      <c r="I39" s="408" t="s">
        <v>466</v>
      </c>
      <c r="J39" s="408" t="s">
        <v>431</v>
      </c>
      <c r="K39" s="408" t="s">
        <v>439</v>
      </c>
      <c r="L39" s="406" t="s">
        <v>547</v>
      </c>
      <c r="M39" s="334"/>
      <c r="N39" s="252"/>
      <c r="O39" s="222"/>
      <c r="P39" s="222"/>
      <c r="Q39" s="246"/>
      <c r="R39" s="222"/>
      <c r="S39" s="237"/>
      <c r="T39" s="237"/>
      <c r="U39" s="236"/>
    </row>
    <row r="40" spans="1:21" s="151" customFormat="1" ht="93.75" customHeight="1" x14ac:dyDescent="0.25">
      <c r="A40" s="406" t="s">
        <v>657</v>
      </c>
      <c r="B40" s="407" t="s">
        <v>322</v>
      </c>
      <c r="C40" s="406" t="s">
        <v>469</v>
      </c>
      <c r="D40" s="403">
        <v>47056.800000000003</v>
      </c>
      <c r="E40" s="403">
        <v>27227.200000000001</v>
      </c>
      <c r="F40" s="403">
        <v>27227.200000000001</v>
      </c>
      <c r="G40" s="405">
        <v>44700</v>
      </c>
      <c r="H40" s="405">
        <v>44718</v>
      </c>
      <c r="I40" s="406" t="s">
        <v>466</v>
      </c>
      <c r="J40" s="406" t="s">
        <v>480</v>
      </c>
      <c r="K40" s="406" t="s">
        <v>467</v>
      </c>
      <c r="L40" s="406" t="s">
        <v>547</v>
      </c>
      <c r="M40" s="407"/>
      <c r="N40" s="252"/>
      <c r="O40" s="222"/>
      <c r="P40" s="222"/>
      <c r="Q40" s="243"/>
      <c r="R40" s="222"/>
      <c r="S40" s="237"/>
      <c r="T40" s="237"/>
      <c r="U40" s="236"/>
    </row>
    <row r="41" spans="1:21" s="151" customFormat="1" ht="168" customHeight="1" x14ac:dyDescent="0.25">
      <c r="A41" s="406" t="s">
        <v>658</v>
      </c>
      <c r="B41" s="407" t="s">
        <v>513</v>
      </c>
      <c r="C41" s="406" t="s">
        <v>512</v>
      </c>
      <c r="D41" s="403">
        <v>61548.56</v>
      </c>
      <c r="E41" s="403">
        <v>14096.74</v>
      </c>
      <c r="F41" s="403">
        <v>14096.74</v>
      </c>
      <c r="G41" s="405">
        <v>44713</v>
      </c>
      <c r="H41" s="405">
        <v>44745</v>
      </c>
      <c r="I41" s="406" t="s">
        <v>466</v>
      </c>
      <c r="J41" s="406" t="s">
        <v>431</v>
      </c>
      <c r="K41" s="406" t="s">
        <v>442</v>
      </c>
      <c r="L41" s="406" t="s">
        <v>547</v>
      </c>
      <c r="M41" s="407"/>
      <c r="N41" s="252"/>
      <c r="O41" s="222"/>
      <c r="P41" s="222"/>
      <c r="Q41" s="246"/>
      <c r="R41" s="222"/>
      <c r="S41" s="237"/>
      <c r="T41" s="237"/>
      <c r="U41" s="236"/>
    </row>
    <row r="42" spans="1:21" s="151" customFormat="1" ht="147.75" customHeight="1" x14ac:dyDescent="0.25">
      <c r="A42" s="406" t="s">
        <v>659</v>
      </c>
      <c r="B42" s="407" t="s">
        <v>514</v>
      </c>
      <c r="C42" s="406" t="s">
        <v>515</v>
      </c>
      <c r="D42" s="403">
        <v>1400</v>
      </c>
      <c r="E42" s="403">
        <v>1654.1</v>
      </c>
      <c r="F42" s="403">
        <v>1654.1</v>
      </c>
      <c r="G42" s="405">
        <v>44580</v>
      </c>
      <c r="H42" s="405">
        <v>44587</v>
      </c>
      <c r="I42" s="406" t="s">
        <v>466</v>
      </c>
      <c r="J42" s="406" t="s">
        <v>480</v>
      </c>
      <c r="K42" s="406" t="s">
        <v>442</v>
      </c>
      <c r="L42" s="406" t="s">
        <v>547</v>
      </c>
      <c r="M42" s="407"/>
      <c r="N42" s="252"/>
      <c r="O42" s="222"/>
      <c r="P42" s="222"/>
      <c r="Q42" s="243"/>
      <c r="R42" s="222"/>
      <c r="S42" s="237"/>
      <c r="T42" s="237"/>
      <c r="U42" s="236"/>
    </row>
    <row r="43" spans="1:21" s="151" customFormat="1" ht="102" customHeight="1" x14ac:dyDescent="0.25">
      <c r="A43" s="406" t="s">
        <v>660</v>
      </c>
      <c r="B43" s="407" t="s">
        <v>516</v>
      </c>
      <c r="C43" s="406" t="s">
        <v>517</v>
      </c>
      <c r="D43" s="403">
        <v>49354.2</v>
      </c>
      <c r="E43" s="403">
        <v>45838.8</v>
      </c>
      <c r="F43" s="403">
        <v>45838.8</v>
      </c>
      <c r="G43" s="405">
        <v>44566</v>
      </c>
      <c r="H43" s="405">
        <v>44599</v>
      </c>
      <c r="I43" s="406" t="s">
        <v>466</v>
      </c>
      <c r="J43" s="406" t="s">
        <v>431</v>
      </c>
      <c r="K43" s="406" t="s">
        <v>450</v>
      </c>
      <c r="L43" s="406" t="s">
        <v>547</v>
      </c>
      <c r="M43" s="407"/>
      <c r="N43" s="252"/>
      <c r="O43" s="222"/>
      <c r="P43" s="222"/>
      <c r="Q43" s="243"/>
      <c r="R43" s="222"/>
      <c r="S43" s="237"/>
      <c r="T43" s="237"/>
      <c r="U43" s="221"/>
    </row>
    <row r="44" spans="1:21" s="151" customFormat="1" ht="188.25" customHeight="1" x14ac:dyDescent="0.25">
      <c r="A44" s="406" t="s">
        <v>661</v>
      </c>
      <c r="B44" s="407" t="s">
        <v>518</v>
      </c>
      <c r="C44" s="406" t="s">
        <v>519</v>
      </c>
      <c r="D44" s="403">
        <v>132938</v>
      </c>
      <c r="E44" s="403">
        <v>45345.31</v>
      </c>
      <c r="F44" s="403">
        <v>45345.31</v>
      </c>
      <c r="G44" s="405">
        <v>44585</v>
      </c>
      <c r="H44" s="405">
        <v>44767</v>
      </c>
      <c r="I44" s="406" t="s">
        <v>466</v>
      </c>
      <c r="J44" s="406" t="s">
        <v>431</v>
      </c>
      <c r="K44" s="406" t="s">
        <v>439</v>
      </c>
      <c r="L44" s="406" t="s">
        <v>547</v>
      </c>
      <c r="M44" s="407"/>
      <c r="N44" s="252"/>
      <c r="O44" s="222"/>
      <c r="P44" s="222"/>
      <c r="Q44" s="243"/>
      <c r="R44" s="222"/>
      <c r="S44" s="237"/>
      <c r="T44" s="237"/>
      <c r="U44" s="221"/>
    </row>
    <row r="45" spans="1:21" s="151" customFormat="1" ht="87.75" customHeight="1" x14ac:dyDescent="0.25">
      <c r="A45" s="406" t="s">
        <v>662</v>
      </c>
      <c r="B45" s="407" t="s">
        <v>520</v>
      </c>
      <c r="C45" s="406" t="s">
        <v>521</v>
      </c>
      <c r="D45" s="403">
        <v>112555.46</v>
      </c>
      <c r="E45" s="403">
        <v>50732.08</v>
      </c>
      <c r="F45" s="403">
        <v>50732.08</v>
      </c>
      <c r="G45" s="405">
        <v>44571</v>
      </c>
      <c r="H45" s="405">
        <v>44599</v>
      </c>
      <c r="I45" s="406" t="s">
        <v>466</v>
      </c>
      <c r="J45" s="406" t="s">
        <v>431</v>
      </c>
      <c r="K45" s="406" t="s">
        <v>439</v>
      </c>
      <c r="L45" s="406" t="s">
        <v>547</v>
      </c>
      <c r="M45" s="407"/>
      <c r="N45" s="252"/>
      <c r="O45" s="222"/>
      <c r="P45" s="222"/>
      <c r="Q45" s="243"/>
      <c r="R45" s="222"/>
      <c r="S45" s="237"/>
      <c r="T45" s="237"/>
      <c r="U45" s="221"/>
    </row>
    <row r="46" spans="1:21" s="151" customFormat="1" ht="91.5" customHeight="1" x14ac:dyDescent="0.25">
      <c r="A46" s="406" t="s">
        <v>663</v>
      </c>
      <c r="B46" s="407" t="s">
        <v>522</v>
      </c>
      <c r="C46" s="406" t="s">
        <v>523</v>
      </c>
      <c r="D46" s="403">
        <v>21240</v>
      </c>
      <c r="E46" s="403">
        <v>28829.52</v>
      </c>
      <c r="F46" s="403">
        <v>28829.52</v>
      </c>
      <c r="G46" s="405">
        <v>44582</v>
      </c>
      <c r="H46" s="405">
        <v>44587</v>
      </c>
      <c r="I46" s="406" t="s">
        <v>466</v>
      </c>
      <c r="J46" s="406" t="s">
        <v>431</v>
      </c>
      <c r="K46" s="406" t="s">
        <v>467</v>
      </c>
      <c r="L46" s="406" t="s">
        <v>547</v>
      </c>
      <c r="M46" s="406"/>
      <c r="N46" s="252"/>
      <c r="O46" s="222"/>
      <c r="P46" s="222"/>
      <c r="Q46" s="243"/>
      <c r="R46" s="222"/>
      <c r="S46" s="237"/>
      <c r="T46" s="237"/>
      <c r="U46" s="221"/>
    </row>
    <row r="47" spans="1:21" s="151" customFormat="1" ht="107.25" customHeight="1" x14ac:dyDescent="0.25">
      <c r="A47" s="406" t="s">
        <v>664</v>
      </c>
      <c r="B47" s="407" t="s">
        <v>524</v>
      </c>
      <c r="C47" s="406" t="s">
        <v>525</v>
      </c>
      <c r="D47" s="403">
        <v>45612</v>
      </c>
      <c r="E47" s="403">
        <v>54278.28</v>
      </c>
      <c r="F47" s="403">
        <v>54278.28</v>
      </c>
      <c r="G47" s="405">
        <v>44564</v>
      </c>
      <c r="H47" s="405">
        <v>44564</v>
      </c>
      <c r="I47" s="406" t="s">
        <v>466</v>
      </c>
      <c r="J47" s="406" t="s">
        <v>431</v>
      </c>
      <c r="K47" s="406" t="s">
        <v>442</v>
      </c>
      <c r="L47" s="406" t="s">
        <v>547</v>
      </c>
      <c r="M47" s="407"/>
      <c r="N47" s="252"/>
      <c r="O47" s="222"/>
      <c r="P47" s="222"/>
      <c r="Q47" s="243"/>
      <c r="R47" s="222"/>
      <c r="S47" s="237"/>
      <c r="T47" s="237"/>
      <c r="U47" s="221"/>
    </row>
    <row r="48" spans="1:21" s="151" customFormat="1" ht="93.75" customHeight="1" x14ac:dyDescent="0.25">
      <c r="A48" s="406" t="s">
        <v>665</v>
      </c>
      <c r="B48" s="407" t="s">
        <v>565</v>
      </c>
      <c r="C48" s="406" t="s">
        <v>293</v>
      </c>
      <c r="D48" s="403">
        <v>49400</v>
      </c>
      <c r="E48" s="403">
        <v>6021.4</v>
      </c>
      <c r="F48" s="403">
        <v>6021.4</v>
      </c>
      <c r="G48" s="405">
        <v>44573</v>
      </c>
      <c r="H48" s="405">
        <v>44582</v>
      </c>
      <c r="I48" s="406" t="s">
        <v>466</v>
      </c>
      <c r="J48" s="406" t="s">
        <v>431</v>
      </c>
      <c r="K48" s="406" t="s">
        <v>448</v>
      </c>
      <c r="L48" s="406" t="s">
        <v>547</v>
      </c>
      <c r="M48" s="407"/>
      <c r="N48" s="252"/>
      <c r="O48" s="222"/>
      <c r="P48" s="222"/>
      <c r="Q48" s="243"/>
      <c r="R48" s="222"/>
      <c r="S48" s="237"/>
      <c r="T48" s="237"/>
      <c r="U48" s="221"/>
    </row>
    <row r="49" spans="1:21" s="151" customFormat="1" ht="85.5" customHeight="1" x14ac:dyDescent="0.25">
      <c r="A49" s="406" t="s">
        <v>666</v>
      </c>
      <c r="B49" s="407" t="s">
        <v>548</v>
      </c>
      <c r="C49" s="406" t="s">
        <v>549</v>
      </c>
      <c r="D49" s="403">
        <v>21179.62</v>
      </c>
      <c r="E49" s="403">
        <v>22657.599999999999</v>
      </c>
      <c r="F49" s="403">
        <v>22657.599999999999</v>
      </c>
      <c r="G49" s="405">
        <v>44585</v>
      </c>
      <c r="H49" s="405">
        <v>44609</v>
      </c>
      <c r="I49" s="406" t="s">
        <v>466</v>
      </c>
      <c r="J49" s="406" t="s">
        <v>431</v>
      </c>
      <c r="K49" s="406" t="s">
        <v>442</v>
      </c>
      <c r="L49" s="406" t="s">
        <v>547</v>
      </c>
      <c r="M49" s="407"/>
      <c r="N49" s="252"/>
      <c r="O49" s="222"/>
      <c r="P49" s="222"/>
      <c r="Q49" s="243"/>
      <c r="R49" s="222"/>
      <c r="S49" s="237"/>
      <c r="T49" s="237"/>
      <c r="U49" s="221"/>
    </row>
    <row r="50" spans="1:21" s="151" customFormat="1" ht="99.75" customHeight="1" x14ac:dyDescent="0.25">
      <c r="A50" s="406" t="s">
        <v>667</v>
      </c>
      <c r="B50" s="407" t="s">
        <v>550</v>
      </c>
      <c r="C50" s="406" t="s">
        <v>551</v>
      </c>
      <c r="D50" s="403">
        <v>17817.12</v>
      </c>
      <c r="E50" s="403">
        <v>21202.37</v>
      </c>
      <c r="F50" s="403">
        <v>21202.37</v>
      </c>
      <c r="G50" s="405">
        <v>44573</v>
      </c>
      <c r="H50" s="405">
        <v>44607</v>
      </c>
      <c r="I50" s="406" t="s">
        <v>466</v>
      </c>
      <c r="J50" s="406" t="s">
        <v>431</v>
      </c>
      <c r="K50" s="406" t="s">
        <v>446</v>
      </c>
      <c r="L50" s="406" t="s">
        <v>547</v>
      </c>
      <c r="M50" s="407"/>
      <c r="N50" s="252"/>
      <c r="O50" s="222"/>
      <c r="P50" s="222"/>
      <c r="Q50" s="243"/>
      <c r="R50" s="222"/>
      <c r="S50" s="237"/>
      <c r="T50" s="237"/>
      <c r="U50" s="221"/>
    </row>
    <row r="51" spans="1:21" s="151" customFormat="1" ht="96" customHeight="1" x14ac:dyDescent="0.25">
      <c r="A51" s="406" t="s">
        <v>668</v>
      </c>
      <c r="B51" s="407" t="s">
        <v>552</v>
      </c>
      <c r="C51" s="406" t="s">
        <v>553</v>
      </c>
      <c r="D51" s="403">
        <v>2937.48</v>
      </c>
      <c r="E51" s="403">
        <v>3495.6</v>
      </c>
      <c r="F51" s="403">
        <v>0</v>
      </c>
      <c r="G51" s="405">
        <v>44564</v>
      </c>
      <c r="H51" s="405">
        <v>44564</v>
      </c>
      <c r="I51" s="406" t="s">
        <v>466</v>
      </c>
      <c r="J51" s="406" t="s">
        <v>480</v>
      </c>
      <c r="K51" s="406" t="s">
        <v>467</v>
      </c>
      <c r="L51" s="406" t="s">
        <v>547</v>
      </c>
      <c r="M51" s="407"/>
      <c r="N51" s="254"/>
      <c r="O51" s="223"/>
      <c r="P51" s="223"/>
      <c r="Q51" s="249"/>
      <c r="R51" s="223"/>
      <c r="S51" s="223"/>
      <c r="T51" s="223"/>
      <c r="U51" s="225"/>
    </row>
    <row r="52" spans="1:21" s="151" customFormat="1" ht="99.75" customHeight="1" x14ac:dyDescent="0.25">
      <c r="A52" s="406" t="s">
        <v>669</v>
      </c>
      <c r="B52" s="407" t="s">
        <v>556</v>
      </c>
      <c r="C52" s="406" t="s">
        <v>557</v>
      </c>
      <c r="D52" s="403">
        <v>35640</v>
      </c>
      <c r="E52" s="403">
        <v>31423.39</v>
      </c>
      <c r="F52" s="403">
        <v>31423.39</v>
      </c>
      <c r="G52" s="405">
        <v>44574</v>
      </c>
      <c r="H52" s="405">
        <v>44578</v>
      </c>
      <c r="I52" s="406" t="s">
        <v>466</v>
      </c>
      <c r="J52" s="406" t="s">
        <v>480</v>
      </c>
      <c r="K52" s="406" t="s">
        <v>446</v>
      </c>
      <c r="L52" s="406" t="s">
        <v>547</v>
      </c>
      <c r="M52" s="407"/>
      <c r="N52" s="254"/>
      <c r="O52" s="222"/>
      <c r="P52" s="222"/>
      <c r="Q52" s="243"/>
      <c r="R52" s="222"/>
      <c r="S52" s="222"/>
      <c r="T52" s="222"/>
      <c r="U52" s="221"/>
    </row>
    <row r="53" spans="1:21" s="151" customFormat="1" ht="93.75" customHeight="1" x14ac:dyDescent="0.25">
      <c r="A53" s="406" t="s">
        <v>670</v>
      </c>
      <c r="B53" s="407" t="s">
        <v>558</v>
      </c>
      <c r="C53" s="406" t="s">
        <v>559</v>
      </c>
      <c r="D53" s="403">
        <v>900</v>
      </c>
      <c r="E53" s="403">
        <v>888.98</v>
      </c>
      <c r="F53" s="403">
        <v>888.98</v>
      </c>
      <c r="G53" s="405">
        <v>44578</v>
      </c>
      <c r="H53" s="405">
        <v>44592</v>
      </c>
      <c r="I53" s="406" t="s">
        <v>466</v>
      </c>
      <c r="J53" s="406" t="s">
        <v>431</v>
      </c>
      <c r="K53" s="406" t="s">
        <v>442</v>
      </c>
      <c r="L53" s="406" t="s">
        <v>547</v>
      </c>
      <c r="M53" s="407"/>
      <c r="N53" s="254"/>
      <c r="O53" s="222"/>
      <c r="P53" s="222"/>
      <c r="Q53" s="243"/>
      <c r="R53" s="222"/>
      <c r="S53" s="222"/>
      <c r="T53" s="222"/>
      <c r="U53" s="221"/>
    </row>
    <row r="54" spans="1:21" s="151" customFormat="1" ht="90.75" customHeight="1" x14ac:dyDescent="0.25">
      <c r="A54" s="406" t="s">
        <v>671</v>
      </c>
      <c r="B54" s="407" t="s">
        <v>567</v>
      </c>
      <c r="C54" s="406" t="s">
        <v>566</v>
      </c>
      <c r="D54" s="403">
        <v>6265.13</v>
      </c>
      <c r="E54" s="403">
        <v>7293.51</v>
      </c>
      <c r="F54" s="403">
        <v>7293.51</v>
      </c>
      <c r="G54" s="405">
        <v>44606</v>
      </c>
      <c r="H54" s="405">
        <v>44606</v>
      </c>
      <c r="I54" s="406" t="s">
        <v>466</v>
      </c>
      <c r="J54" s="406" t="s">
        <v>431</v>
      </c>
      <c r="K54" s="406" t="s">
        <v>444</v>
      </c>
      <c r="L54" s="406" t="s">
        <v>547</v>
      </c>
      <c r="M54" s="407"/>
      <c r="N54" s="254"/>
      <c r="O54" s="222"/>
      <c r="P54" s="222"/>
      <c r="Q54" s="243"/>
      <c r="R54" s="222"/>
      <c r="S54" s="222"/>
      <c r="T54" s="222"/>
      <c r="U54" s="221"/>
    </row>
    <row r="55" spans="1:21" s="327" customFormat="1" ht="106.5" customHeight="1" x14ac:dyDescent="0.25">
      <c r="A55" s="406" t="s">
        <v>672</v>
      </c>
      <c r="B55" s="407" t="s">
        <v>568</v>
      </c>
      <c r="C55" s="406" t="s">
        <v>569</v>
      </c>
      <c r="D55" s="403">
        <v>82941</v>
      </c>
      <c r="E55" s="403">
        <v>14894.62</v>
      </c>
      <c r="F55" s="403">
        <v>14894.62</v>
      </c>
      <c r="G55" s="405">
        <v>44606</v>
      </c>
      <c r="H55" s="405">
        <v>44914</v>
      </c>
      <c r="I55" s="406" t="s">
        <v>466</v>
      </c>
      <c r="J55" s="406" t="s">
        <v>480</v>
      </c>
      <c r="K55" s="406" t="s">
        <v>467</v>
      </c>
      <c r="L55" s="406" t="s">
        <v>547</v>
      </c>
      <c r="M55" s="407"/>
      <c r="N55" s="254"/>
      <c r="O55" s="223"/>
      <c r="P55" s="223"/>
      <c r="Q55" s="249"/>
      <c r="R55" s="223"/>
      <c r="S55" s="223"/>
      <c r="T55" s="223"/>
      <c r="U55" s="225"/>
    </row>
    <row r="56" spans="1:21" s="151" customFormat="1" ht="96" customHeight="1" x14ac:dyDescent="0.25">
      <c r="A56" s="406" t="s">
        <v>673</v>
      </c>
      <c r="B56" s="407" t="s">
        <v>577</v>
      </c>
      <c r="C56" s="406" t="s">
        <v>570</v>
      </c>
      <c r="D56" s="403">
        <v>0.04</v>
      </c>
      <c r="E56" s="403">
        <v>2438900.0099999998</v>
      </c>
      <c r="F56" s="403">
        <v>2438900.0099999998</v>
      </c>
      <c r="G56" s="405">
        <v>44621</v>
      </c>
      <c r="H56" s="405">
        <v>44637</v>
      </c>
      <c r="I56" s="406" t="s">
        <v>466</v>
      </c>
      <c r="J56" s="406" t="s">
        <v>431</v>
      </c>
      <c r="K56" s="406" t="s">
        <v>450</v>
      </c>
      <c r="L56" s="406" t="s">
        <v>547</v>
      </c>
      <c r="M56" s="407"/>
      <c r="N56" s="254"/>
      <c r="O56" s="223"/>
      <c r="P56" s="223"/>
      <c r="Q56" s="249"/>
      <c r="R56" s="223"/>
      <c r="S56" s="223"/>
      <c r="T56" s="223"/>
      <c r="U56" s="225"/>
    </row>
    <row r="57" spans="1:21" s="151" customFormat="1" ht="144" customHeight="1" x14ac:dyDescent="0.25">
      <c r="A57" s="406" t="s">
        <v>674</v>
      </c>
      <c r="B57" s="407" t="s">
        <v>571</v>
      </c>
      <c r="C57" s="406" t="s">
        <v>551</v>
      </c>
      <c r="D57" s="403">
        <v>1653.85</v>
      </c>
      <c r="E57" s="403">
        <v>1469.89</v>
      </c>
      <c r="F57" s="403">
        <v>1469.89</v>
      </c>
      <c r="G57" s="405">
        <v>44622</v>
      </c>
      <c r="H57" s="405">
        <v>44631</v>
      </c>
      <c r="I57" s="406" t="s">
        <v>466</v>
      </c>
      <c r="J57" s="406" t="s">
        <v>480</v>
      </c>
      <c r="K57" s="406" t="s">
        <v>446</v>
      </c>
      <c r="L57" s="406" t="s">
        <v>547</v>
      </c>
      <c r="M57" s="407"/>
      <c r="N57" s="254"/>
      <c r="O57" s="223"/>
      <c r="P57" s="223"/>
      <c r="Q57" s="249"/>
      <c r="R57" s="223"/>
      <c r="S57" s="223"/>
      <c r="T57" s="223"/>
      <c r="U57" s="225"/>
    </row>
    <row r="58" spans="1:21" s="151" customFormat="1" ht="123" x14ac:dyDescent="0.25">
      <c r="A58" s="406" t="s">
        <v>675</v>
      </c>
      <c r="B58" s="407" t="s">
        <v>572</v>
      </c>
      <c r="C58" s="406" t="s">
        <v>581</v>
      </c>
      <c r="D58" s="403">
        <v>91880</v>
      </c>
      <c r="E58" s="403">
        <v>78540</v>
      </c>
      <c r="F58" s="403">
        <v>78540</v>
      </c>
      <c r="G58" s="405">
        <v>44644</v>
      </c>
      <c r="H58" s="405">
        <v>44685</v>
      </c>
      <c r="I58" s="406" t="s">
        <v>466</v>
      </c>
      <c r="J58" s="406" t="s">
        <v>480</v>
      </c>
      <c r="K58" s="406" t="s">
        <v>450</v>
      </c>
      <c r="L58" s="406" t="s">
        <v>547</v>
      </c>
      <c r="M58" s="407"/>
      <c r="N58" s="254"/>
      <c r="O58" s="223"/>
      <c r="P58" s="223"/>
      <c r="Q58" s="249"/>
      <c r="R58" s="223"/>
      <c r="S58" s="223"/>
      <c r="T58" s="223"/>
      <c r="U58" s="225"/>
    </row>
    <row r="59" spans="1:21" s="151" customFormat="1" ht="102.75" customHeight="1" x14ac:dyDescent="0.25">
      <c r="A59" s="406" t="s">
        <v>676</v>
      </c>
      <c r="B59" s="407" t="s">
        <v>573</v>
      </c>
      <c r="C59" s="406" t="s">
        <v>574</v>
      </c>
      <c r="D59" s="403">
        <v>2084.0300000000002</v>
      </c>
      <c r="E59" s="403">
        <v>2338</v>
      </c>
      <c r="F59" s="403">
        <v>2338</v>
      </c>
      <c r="G59" s="405">
        <v>44637</v>
      </c>
      <c r="H59" s="405">
        <v>44637</v>
      </c>
      <c r="I59" s="406" t="s">
        <v>466</v>
      </c>
      <c r="J59" s="406" t="s">
        <v>480</v>
      </c>
      <c r="K59" s="406" t="s">
        <v>442</v>
      </c>
      <c r="L59" s="406" t="s">
        <v>547</v>
      </c>
      <c r="M59" s="407"/>
      <c r="N59" s="254"/>
      <c r="O59" s="223"/>
      <c r="P59" s="223"/>
      <c r="Q59" s="249"/>
      <c r="R59" s="223"/>
      <c r="S59" s="223"/>
      <c r="T59" s="223"/>
      <c r="U59" s="225"/>
    </row>
    <row r="60" spans="1:21" s="151" customFormat="1" ht="99" customHeight="1" x14ac:dyDescent="0.25">
      <c r="A60" s="406" t="s">
        <v>677</v>
      </c>
      <c r="B60" s="407" t="s">
        <v>699</v>
      </c>
      <c r="C60" s="406" t="s">
        <v>575</v>
      </c>
      <c r="D60" s="403">
        <v>134460</v>
      </c>
      <c r="E60" s="403">
        <v>133339.5</v>
      </c>
      <c r="F60" s="403">
        <v>133339.5</v>
      </c>
      <c r="G60" s="405">
        <v>44683</v>
      </c>
      <c r="H60" s="405">
        <v>44718</v>
      </c>
      <c r="I60" s="406" t="s">
        <v>466</v>
      </c>
      <c r="J60" s="406" t="s">
        <v>431</v>
      </c>
      <c r="K60" s="406" t="s">
        <v>455</v>
      </c>
      <c r="L60" s="406" t="s">
        <v>547</v>
      </c>
      <c r="M60" s="407"/>
      <c r="N60" s="254"/>
      <c r="O60" s="223"/>
      <c r="P60" s="223"/>
      <c r="Q60" s="249"/>
      <c r="R60" s="223"/>
      <c r="S60" s="223"/>
      <c r="T60" s="223"/>
      <c r="U60" s="225"/>
    </row>
    <row r="61" spans="1:21" s="151" customFormat="1" ht="84.75" customHeight="1" x14ac:dyDescent="0.25">
      <c r="A61" s="406" t="s">
        <v>678</v>
      </c>
      <c r="B61" s="407" t="s">
        <v>582</v>
      </c>
      <c r="C61" s="406" t="s">
        <v>583</v>
      </c>
      <c r="D61" s="403">
        <v>6196.2</v>
      </c>
      <c r="E61" s="403">
        <v>6506</v>
      </c>
      <c r="F61" s="403">
        <v>6506</v>
      </c>
      <c r="G61" s="405">
        <v>44658</v>
      </c>
      <c r="H61" s="405">
        <v>44663</v>
      </c>
      <c r="I61" s="406" t="s">
        <v>466</v>
      </c>
      <c r="J61" s="406" t="s">
        <v>431</v>
      </c>
      <c r="K61" s="406" t="s">
        <v>442</v>
      </c>
      <c r="L61" s="406" t="s">
        <v>547</v>
      </c>
      <c r="M61" s="407"/>
      <c r="N61" s="254"/>
      <c r="O61" s="223"/>
      <c r="P61" s="223"/>
      <c r="Q61" s="249"/>
      <c r="R61" s="223"/>
      <c r="S61" s="223"/>
      <c r="T61" s="223"/>
      <c r="U61" s="225"/>
    </row>
    <row r="62" spans="1:21" s="151" customFormat="1" ht="102.75" customHeight="1" x14ac:dyDescent="0.25">
      <c r="A62" s="406" t="s">
        <v>679</v>
      </c>
      <c r="B62" s="407" t="s">
        <v>587</v>
      </c>
      <c r="C62" s="406" t="s">
        <v>584</v>
      </c>
      <c r="D62" s="403">
        <v>2080</v>
      </c>
      <c r="E62" s="403">
        <v>0</v>
      </c>
      <c r="F62" s="403">
        <v>0</v>
      </c>
      <c r="G62" s="405">
        <v>44662</v>
      </c>
      <c r="H62" s="405">
        <v>44670</v>
      </c>
      <c r="I62" s="406" t="s">
        <v>466</v>
      </c>
      <c r="J62" s="406" t="s">
        <v>431</v>
      </c>
      <c r="K62" s="406" t="s">
        <v>442</v>
      </c>
      <c r="L62" s="406" t="s">
        <v>547</v>
      </c>
      <c r="M62" s="407"/>
      <c r="N62" s="254"/>
      <c r="O62" s="223"/>
      <c r="P62" s="223"/>
      <c r="Q62" s="249"/>
      <c r="R62" s="223"/>
      <c r="S62" s="223"/>
      <c r="T62" s="223"/>
      <c r="U62" s="225"/>
    </row>
    <row r="63" spans="1:21" s="151" customFormat="1" ht="98.25" customHeight="1" x14ac:dyDescent="0.25">
      <c r="A63" s="406" t="s">
        <v>680</v>
      </c>
      <c r="B63" s="407" t="s">
        <v>585</v>
      </c>
      <c r="C63" s="406" t="s">
        <v>569</v>
      </c>
      <c r="D63" s="403">
        <v>1350</v>
      </c>
      <c r="E63" s="403">
        <v>0</v>
      </c>
      <c r="F63" s="403">
        <v>0</v>
      </c>
      <c r="G63" s="405">
        <v>44662</v>
      </c>
      <c r="H63" s="405">
        <v>44662</v>
      </c>
      <c r="I63" s="406" t="s">
        <v>466</v>
      </c>
      <c r="J63" s="406" t="s">
        <v>431</v>
      </c>
      <c r="K63" s="406" t="s">
        <v>467</v>
      </c>
      <c r="L63" s="406" t="s">
        <v>547</v>
      </c>
      <c r="M63" s="407"/>
      <c r="N63" s="254"/>
      <c r="O63" s="223"/>
      <c r="P63" s="223"/>
      <c r="Q63" s="249"/>
      <c r="R63" s="223"/>
      <c r="S63" s="223"/>
      <c r="T63" s="223"/>
      <c r="U63" s="225"/>
    </row>
    <row r="64" spans="1:21" s="151" customFormat="1" ht="74.25" customHeight="1" x14ac:dyDescent="0.25">
      <c r="A64" s="406" t="s">
        <v>681</v>
      </c>
      <c r="B64" s="407" t="s">
        <v>588</v>
      </c>
      <c r="C64" s="406" t="s">
        <v>586</v>
      </c>
      <c r="D64" s="403">
        <v>1550</v>
      </c>
      <c r="E64" s="403">
        <v>1439.98</v>
      </c>
      <c r="F64" s="403">
        <v>1439.98</v>
      </c>
      <c r="G64" s="405">
        <v>44657</v>
      </c>
      <c r="H64" s="405">
        <v>44658</v>
      </c>
      <c r="I64" s="406" t="s">
        <v>466</v>
      </c>
      <c r="J64" s="406" t="s">
        <v>431</v>
      </c>
      <c r="K64" s="406" t="s">
        <v>446</v>
      </c>
      <c r="L64" s="406" t="s">
        <v>547</v>
      </c>
      <c r="M64" s="407"/>
      <c r="N64" s="254"/>
      <c r="O64" s="223"/>
      <c r="P64" s="223"/>
      <c r="Q64" s="249"/>
      <c r="R64" s="223"/>
      <c r="S64" s="223"/>
      <c r="T64" s="223"/>
      <c r="U64" s="225"/>
    </row>
    <row r="65" spans="1:21" s="151" customFormat="1" ht="110.25" customHeight="1" x14ac:dyDescent="0.25">
      <c r="A65" s="406" t="s">
        <v>682</v>
      </c>
      <c r="B65" s="407" t="s">
        <v>589</v>
      </c>
      <c r="C65" s="406" t="s">
        <v>163</v>
      </c>
      <c r="D65" s="403">
        <v>47579.55</v>
      </c>
      <c r="E65" s="403">
        <v>14498.91</v>
      </c>
      <c r="F65" s="403">
        <v>14498.91</v>
      </c>
      <c r="G65" s="405">
        <v>44669</v>
      </c>
      <c r="H65" s="405">
        <v>44678</v>
      </c>
      <c r="I65" s="406" t="s">
        <v>466</v>
      </c>
      <c r="J65" s="406" t="s">
        <v>431</v>
      </c>
      <c r="K65" s="406" t="s">
        <v>442</v>
      </c>
      <c r="L65" s="406" t="s">
        <v>547</v>
      </c>
      <c r="M65" s="407"/>
      <c r="N65" s="254"/>
      <c r="O65" s="223"/>
      <c r="P65" s="223"/>
      <c r="Q65" s="249"/>
      <c r="R65" s="223"/>
      <c r="S65" s="223"/>
      <c r="T65" s="223"/>
      <c r="U65" s="225"/>
    </row>
    <row r="66" spans="1:21" s="151" customFormat="1" ht="130.5" customHeight="1" x14ac:dyDescent="0.25">
      <c r="A66" s="406" t="s">
        <v>683</v>
      </c>
      <c r="B66" s="407" t="s">
        <v>590</v>
      </c>
      <c r="C66" s="406" t="s">
        <v>591</v>
      </c>
      <c r="D66" s="403">
        <v>79550</v>
      </c>
      <c r="E66" s="403">
        <v>44744</v>
      </c>
      <c r="F66" s="403">
        <v>44744</v>
      </c>
      <c r="G66" s="405">
        <v>44677</v>
      </c>
      <c r="H66" s="405">
        <v>44685</v>
      </c>
      <c r="I66" s="406" t="s">
        <v>466</v>
      </c>
      <c r="J66" s="406" t="s">
        <v>431</v>
      </c>
      <c r="K66" s="406" t="s">
        <v>439</v>
      </c>
      <c r="L66" s="406" t="s">
        <v>547</v>
      </c>
      <c r="M66" s="407"/>
      <c r="N66" s="254"/>
      <c r="O66" s="223"/>
      <c r="P66" s="223"/>
      <c r="Q66" s="249"/>
      <c r="R66" s="223"/>
      <c r="S66" s="223"/>
      <c r="T66" s="223"/>
      <c r="U66" s="225"/>
    </row>
    <row r="67" spans="1:21" ht="92.25" customHeight="1" x14ac:dyDescent="0.5">
      <c r="A67" s="406" t="s">
        <v>684</v>
      </c>
      <c r="B67" s="407" t="s">
        <v>258</v>
      </c>
      <c r="C67" s="406" t="s">
        <v>592</v>
      </c>
      <c r="D67" s="403">
        <v>9230</v>
      </c>
      <c r="E67" s="403">
        <v>8032.5</v>
      </c>
      <c r="F67" s="403">
        <v>8032.5</v>
      </c>
      <c r="G67" s="405">
        <v>44677</v>
      </c>
      <c r="H67" s="405">
        <v>44678</v>
      </c>
      <c r="I67" s="406" t="s">
        <v>466</v>
      </c>
      <c r="J67" s="406" t="s">
        <v>431</v>
      </c>
      <c r="K67" s="406" t="s">
        <v>446</v>
      </c>
      <c r="L67" s="406" t="s">
        <v>547</v>
      </c>
      <c r="M67" s="407"/>
      <c r="N67" s="251"/>
      <c r="O67" s="250"/>
      <c r="P67" s="250"/>
      <c r="Q67" s="246"/>
      <c r="R67" s="222"/>
      <c r="S67" s="222"/>
      <c r="T67" s="222"/>
      <c r="U67" s="236"/>
    </row>
    <row r="68" spans="1:21" s="199" customFormat="1" ht="93.75" customHeight="1" x14ac:dyDescent="0.5">
      <c r="A68" s="406" t="s">
        <v>685</v>
      </c>
      <c r="B68" s="407" t="s">
        <v>601</v>
      </c>
      <c r="C68" s="406" t="s">
        <v>475</v>
      </c>
      <c r="D68" s="403">
        <v>23720</v>
      </c>
      <c r="E68" s="403">
        <v>5475</v>
      </c>
      <c r="F68" s="403">
        <v>5475</v>
      </c>
      <c r="G68" s="405">
        <v>44685</v>
      </c>
      <c r="H68" s="405">
        <v>44704</v>
      </c>
      <c r="I68" s="406" t="s">
        <v>466</v>
      </c>
      <c r="J68" s="406" t="s">
        <v>431</v>
      </c>
      <c r="K68" s="406" t="s">
        <v>604</v>
      </c>
      <c r="L68" s="406" t="s">
        <v>547</v>
      </c>
      <c r="M68" s="407"/>
      <c r="N68" s="251"/>
      <c r="O68" s="250"/>
      <c r="P68" s="250"/>
      <c r="Q68" s="246"/>
      <c r="R68" s="222"/>
      <c r="S68" s="222"/>
      <c r="T68" s="222"/>
      <c r="U68" s="236"/>
    </row>
    <row r="69" spans="1:21" s="199" customFormat="1" ht="67.5" customHeight="1" x14ac:dyDescent="0.5">
      <c r="A69" s="406" t="s">
        <v>686</v>
      </c>
      <c r="B69" s="407" t="s">
        <v>602</v>
      </c>
      <c r="C69" s="406" t="s">
        <v>603</v>
      </c>
      <c r="D69" s="403">
        <v>3000</v>
      </c>
      <c r="E69" s="403">
        <v>1297.0999999999999</v>
      </c>
      <c r="F69" s="403">
        <v>1297.0999999999999</v>
      </c>
      <c r="G69" s="405">
        <v>44687</v>
      </c>
      <c r="H69" s="405">
        <v>44699</v>
      </c>
      <c r="I69" s="406" t="s">
        <v>466</v>
      </c>
      <c r="J69" s="406" t="s">
        <v>480</v>
      </c>
      <c r="K69" s="406" t="s">
        <v>448</v>
      </c>
      <c r="L69" s="406" t="s">
        <v>547</v>
      </c>
      <c r="M69" s="407"/>
      <c r="N69" s="251"/>
      <c r="O69" s="250"/>
      <c r="P69" s="250"/>
      <c r="Q69" s="246"/>
      <c r="R69" s="222"/>
      <c r="S69" s="222"/>
      <c r="T69" s="222"/>
      <c r="U69" s="236"/>
    </row>
    <row r="70" spans="1:21" s="229" customFormat="1" ht="75" customHeight="1" x14ac:dyDescent="0.5">
      <c r="A70" s="406" t="s">
        <v>687</v>
      </c>
      <c r="B70" s="407" t="s">
        <v>341</v>
      </c>
      <c r="C70" s="406" t="s">
        <v>271</v>
      </c>
      <c r="D70" s="403">
        <v>387</v>
      </c>
      <c r="E70" s="403">
        <v>114.12</v>
      </c>
      <c r="F70" s="403">
        <v>114.12</v>
      </c>
      <c r="G70" s="405">
        <v>44690</v>
      </c>
      <c r="H70" s="405">
        <v>44721</v>
      </c>
      <c r="I70" s="406" t="s">
        <v>466</v>
      </c>
      <c r="J70" s="406" t="s">
        <v>431</v>
      </c>
      <c r="K70" s="406" t="s">
        <v>467</v>
      </c>
      <c r="L70" s="406" t="s">
        <v>547</v>
      </c>
      <c r="M70" s="407"/>
      <c r="N70" s="251"/>
      <c r="O70" s="250"/>
      <c r="P70" s="250"/>
      <c r="Q70" s="246"/>
      <c r="R70" s="222"/>
      <c r="S70" s="222"/>
      <c r="T70" s="222"/>
      <c r="U70" s="236"/>
    </row>
    <row r="71" spans="1:21" s="229" customFormat="1" ht="80.25" customHeight="1" x14ac:dyDescent="0.5">
      <c r="A71" s="406" t="s">
        <v>688</v>
      </c>
      <c r="B71" s="407" t="s">
        <v>605</v>
      </c>
      <c r="C71" s="406" t="s">
        <v>586</v>
      </c>
      <c r="D71" s="403">
        <v>1650</v>
      </c>
      <c r="E71" s="403">
        <v>1544.97</v>
      </c>
      <c r="F71" s="403">
        <v>1544.98</v>
      </c>
      <c r="G71" s="405">
        <v>44699</v>
      </c>
      <c r="H71" s="405">
        <v>44700</v>
      </c>
      <c r="I71" s="406" t="s">
        <v>466</v>
      </c>
      <c r="J71" s="406" t="s">
        <v>431</v>
      </c>
      <c r="K71" s="406" t="s">
        <v>446</v>
      </c>
      <c r="L71" s="406" t="s">
        <v>547</v>
      </c>
      <c r="M71" s="407"/>
      <c r="N71" s="347"/>
      <c r="O71" s="335"/>
      <c r="P71" s="335"/>
      <c r="Q71" s="336"/>
      <c r="R71" s="256"/>
      <c r="S71" s="256"/>
      <c r="T71" s="256"/>
      <c r="U71" s="337"/>
    </row>
    <row r="72" spans="1:21" s="229" customFormat="1" ht="127.5" customHeight="1" x14ac:dyDescent="0.5">
      <c r="A72" s="406" t="s">
        <v>689</v>
      </c>
      <c r="B72" s="407" t="s">
        <v>607</v>
      </c>
      <c r="C72" s="406" t="s">
        <v>608</v>
      </c>
      <c r="D72" s="403">
        <v>332015.40000000002</v>
      </c>
      <c r="E72" s="403">
        <v>356762</v>
      </c>
      <c r="F72" s="403">
        <v>356762</v>
      </c>
      <c r="G72" s="405">
        <v>44704</v>
      </c>
      <c r="H72" s="405">
        <v>44719</v>
      </c>
      <c r="I72" s="406" t="s">
        <v>466</v>
      </c>
      <c r="J72" s="406" t="s">
        <v>431</v>
      </c>
      <c r="K72" s="406" t="s">
        <v>604</v>
      </c>
      <c r="L72" s="406" t="s">
        <v>547</v>
      </c>
      <c r="M72" s="407"/>
      <c r="N72" s="347"/>
      <c r="O72" s="335"/>
      <c r="P72" s="335"/>
      <c r="Q72" s="336"/>
      <c r="R72" s="256"/>
      <c r="S72" s="256"/>
      <c r="T72" s="256"/>
      <c r="U72" s="337"/>
    </row>
    <row r="73" spans="1:21" s="229" customFormat="1" ht="86.25" customHeight="1" x14ac:dyDescent="0.5">
      <c r="A73" s="406" t="s">
        <v>690</v>
      </c>
      <c r="B73" s="407" t="s">
        <v>611</v>
      </c>
      <c r="C73" s="406" t="s">
        <v>569</v>
      </c>
      <c r="D73" s="403">
        <v>5200</v>
      </c>
      <c r="E73" s="403">
        <v>4424.1400000000003</v>
      </c>
      <c r="F73" s="403">
        <v>0</v>
      </c>
      <c r="G73" s="405">
        <v>44725</v>
      </c>
      <c r="H73" s="405">
        <v>44728</v>
      </c>
      <c r="I73" s="406" t="s">
        <v>466</v>
      </c>
      <c r="J73" s="406" t="s">
        <v>431</v>
      </c>
      <c r="K73" s="406" t="s">
        <v>467</v>
      </c>
      <c r="L73" s="406" t="s">
        <v>547</v>
      </c>
      <c r="M73" s="407"/>
      <c r="N73" s="347"/>
      <c r="O73" s="335"/>
      <c r="P73" s="335"/>
      <c r="Q73" s="336"/>
      <c r="R73" s="256"/>
      <c r="S73" s="256"/>
      <c r="T73" s="256"/>
      <c r="U73" s="337"/>
    </row>
    <row r="74" spans="1:21" s="229" customFormat="1" ht="108" customHeight="1" x14ac:dyDescent="0.5">
      <c r="A74" s="406" t="s">
        <v>691</v>
      </c>
      <c r="B74" s="407" t="s">
        <v>612</v>
      </c>
      <c r="C74" s="406" t="s">
        <v>613</v>
      </c>
      <c r="D74" s="403">
        <v>99322.78</v>
      </c>
      <c r="E74" s="403">
        <v>4569.6000000000004</v>
      </c>
      <c r="F74" s="403">
        <v>0</v>
      </c>
      <c r="G74" s="405">
        <v>44725</v>
      </c>
      <c r="H74" s="405">
        <v>44726</v>
      </c>
      <c r="I74" s="406" t="s">
        <v>466</v>
      </c>
      <c r="J74" s="406" t="s">
        <v>480</v>
      </c>
      <c r="K74" s="406" t="s">
        <v>450</v>
      </c>
      <c r="L74" s="406" t="s">
        <v>547</v>
      </c>
      <c r="M74" s="407"/>
      <c r="N74" s="347"/>
      <c r="O74" s="335"/>
      <c r="P74" s="335"/>
      <c r="Q74" s="336"/>
      <c r="R74" s="256"/>
      <c r="S74" s="256"/>
      <c r="T74" s="256"/>
      <c r="U74" s="337"/>
    </row>
    <row r="75" spans="1:21" s="229" customFormat="1" ht="92.25" customHeight="1" x14ac:dyDescent="0.5">
      <c r="A75" s="406" t="s">
        <v>692</v>
      </c>
      <c r="B75" s="407" t="s">
        <v>614</v>
      </c>
      <c r="C75" s="406" t="s">
        <v>566</v>
      </c>
      <c r="D75" s="403">
        <v>1621.66</v>
      </c>
      <c r="E75" s="403">
        <v>1776</v>
      </c>
      <c r="F75" s="403">
        <v>1776</v>
      </c>
      <c r="G75" s="405">
        <v>44725</v>
      </c>
      <c r="H75" s="405">
        <v>44726</v>
      </c>
      <c r="I75" s="406" t="s">
        <v>466</v>
      </c>
      <c r="J75" s="406" t="s">
        <v>431</v>
      </c>
      <c r="K75" s="406" t="s">
        <v>442</v>
      </c>
      <c r="L75" s="406" t="s">
        <v>547</v>
      </c>
      <c r="M75" s="407"/>
      <c r="N75" s="347"/>
      <c r="O75" s="335"/>
      <c r="P75" s="335"/>
      <c r="Q75" s="336"/>
      <c r="R75" s="256"/>
      <c r="S75" s="256"/>
      <c r="T75" s="256"/>
      <c r="U75" s="337"/>
    </row>
    <row r="76" spans="1:21" s="229" customFormat="1" ht="171.75" customHeight="1" x14ac:dyDescent="0.5">
      <c r="A76" s="406" t="s">
        <v>693</v>
      </c>
      <c r="B76" s="407" t="s">
        <v>615</v>
      </c>
      <c r="C76" s="406" t="s">
        <v>616</v>
      </c>
      <c r="D76" s="403">
        <v>53000.88</v>
      </c>
      <c r="E76" s="403">
        <v>8134.66</v>
      </c>
      <c r="F76" s="403">
        <v>8134.66</v>
      </c>
      <c r="G76" s="405">
        <v>44726</v>
      </c>
      <c r="H76" s="405">
        <v>44740</v>
      </c>
      <c r="I76" s="406" t="s">
        <v>466</v>
      </c>
      <c r="J76" s="406" t="s">
        <v>431</v>
      </c>
      <c r="K76" s="406" t="s">
        <v>448</v>
      </c>
      <c r="L76" s="406" t="s">
        <v>547</v>
      </c>
      <c r="M76" s="407"/>
      <c r="N76" s="347"/>
      <c r="O76" s="335"/>
      <c r="P76" s="335"/>
      <c r="Q76" s="336"/>
      <c r="R76" s="256"/>
      <c r="S76" s="256"/>
      <c r="T76" s="256"/>
      <c r="U76" s="337"/>
    </row>
    <row r="77" spans="1:21" s="229" customFormat="1" ht="105.75" customHeight="1" x14ac:dyDescent="0.5">
      <c r="A77" s="406" t="s">
        <v>620</v>
      </c>
      <c r="B77" s="407" t="s">
        <v>621</v>
      </c>
      <c r="C77" s="406" t="s">
        <v>622</v>
      </c>
      <c r="D77" s="403">
        <v>500</v>
      </c>
      <c r="E77" s="403">
        <v>500</v>
      </c>
      <c r="F77" s="403">
        <v>500</v>
      </c>
      <c r="G77" s="405">
        <v>44713</v>
      </c>
      <c r="H77" s="405">
        <v>44772</v>
      </c>
      <c r="I77" s="406" t="s">
        <v>466</v>
      </c>
      <c r="J77" s="406" t="s">
        <v>431</v>
      </c>
      <c r="K77" s="406" t="s">
        <v>442</v>
      </c>
      <c r="L77" s="406" t="s">
        <v>547</v>
      </c>
      <c r="M77" s="407"/>
      <c r="N77" s="251"/>
      <c r="O77" s="250"/>
      <c r="P77" s="250"/>
      <c r="Q77" s="246"/>
      <c r="R77" s="222"/>
      <c r="S77" s="222"/>
      <c r="T77" s="222"/>
      <c r="U77" s="236"/>
    </row>
    <row r="78" spans="1:21" s="229" customFormat="1" ht="74.25" customHeight="1" x14ac:dyDescent="0.5">
      <c r="A78" s="406" t="s">
        <v>623</v>
      </c>
      <c r="B78" s="407" t="s">
        <v>624</v>
      </c>
      <c r="C78" s="406" t="s">
        <v>625</v>
      </c>
      <c r="D78" s="403">
        <v>17200</v>
      </c>
      <c r="E78" s="403">
        <v>4998</v>
      </c>
      <c r="F78" s="403">
        <v>4998</v>
      </c>
      <c r="G78" s="405">
        <v>44742</v>
      </c>
      <c r="H78" s="405">
        <v>44755</v>
      </c>
      <c r="I78" s="406" t="s">
        <v>466</v>
      </c>
      <c r="J78" s="406" t="s">
        <v>431</v>
      </c>
      <c r="K78" s="406" t="s">
        <v>439</v>
      </c>
      <c r="L78" s="406" t="s">
        <v>547</v>
      </c>
      <c r="M78" s="407"/>
      <c r="N78" s="251"/>
      <c r="O78" s="250"/>
      <c r="P78" s="250"/>
      <c r="Q78" s="246"/>
      <c r="R78" s="222"/>
      <c r="S78" s="222"/>
      <c r="T78" s="222"/>
      <c r="U78" s="236"/>
    </row>
    <row r="79" spans="1:21" s="229" customFormat="1" ht="64.5" customHeight="1" x14ac:dyDescent="0.5">
      <c r="A79" s="406" t="s">
        <v>626</v>
      </c>
      <c r="B79" s="407" t="s">
        <v>627</v>
      </c>
      <c r="C79" s="406" t="s">
        <v>628</v>
      </c>
      <c r="D79" s="403">
        <v>4168.9799999999996</v>
      </c>
      <c r="E79" s="403">
        <v>4844.59</v>
      </c>
      <c r="F79" s="403">
        <v>4844.59</v>
      </c>
      <c r="G79" s="405">
        <v>44747</v>
      </c>
      <c r="H79" s="405">
        <v>44754</v>
      </c>
      <c r="I79" s="406" t="s">
        <v>466</v>
      </c>
      <c r="J79" s="406" t="s">
        <v>431</v>
      </c>
      <c r="K79" s="406" t="s">
        <v>444</v>
      </c>
      <c r="L79" s="406" t="s">
        <v>547</v>
      </c>
      <c r="M79" s="407"/>
      <c r="N79" s="251"/>
      <c r="O79" s="250"/>
      <c r="P79" s="250"/>
      <c r="Q79" s="246"/>
      <c r="R79" s="222"/>
      <c r="S79" s="222"/>
      <c r="T79" s="222"/>
      <c r="U79" s="236"/>
    </row>
    <row r="80" spans="1:21" s="229" customFormat="1" ht="123" customHeight="1" x14ac:dyDescent="0.5">
      <c r="A80" s="406" t="s">
        <v>629</v>
      </c>
      <c r="B80" s="407" t="s">
        <v>630</v>
      </c>
      <c r="C80" s="406" t="s">
        <v>631</v>
      </c>
      <c r="D80" s="403">
        <v>64136</v>
      </c>
      <c r="E80" s="403">
        <v>9264.15</v>
      </c>
      <c r="F80" s="403">
        <v>9264.15</v>
      </c>
      <c r="G80" s="405">
        <v>44747</v>
      </c>
      <c r="H80" s="405">
        <v>44756</v>
      </c>
      <c r="I80" s="406" t="s">
        <v>466</v>
      </c>
      <c r="J80" s="406" t="s">
        <v>431</v>
      </c>
      <c r="K80" s="406" t="s">
        <v>446</v>
      </c>
      <c r="L80" s="406" t="s">
        <v>547</v>
      </c>
      <c r="M80" s="407"/>
      <c r="N80" s="251"/>
      <c r="O80" s="250"/>
      <c r="P80" s="250"/>
      <c r="Q80" s="246"/>
      <c r="R80" s="222"/>
      <c r="S80" s="222"/>
      <c r="T80" s="222"/>
      <c r="U80" s="236"/>
    </row>
    <row r="81" spans="1:21" s="229" customFormat="1" ht="125.25" customHeight="1" x14ac:dyDescent="0.5">
      <c r="A81" s="406" t="s">
        <v>694</v>
      </c>
      <c r="B81" s="407" t="s">
        <v>700</v>
      </c>
      <c r="C81" s="406" t="s">
        <v>705</v>
      </c>
      <c r="D81" s="403">
        <v>132480</v>
      </c>
      <c r="E81" s="403">
        <v>156163.70000000001</v>
      </c>
      <c r="F81" s="403">
        <v>156163.70000000001</v>
      </c>
      <c r="G81" s="405">
        <v>44757</v>
      </c>
      <c r="H81" s="405">
        <v>44777</v>
      </c>
      <c r="I81" s="406" t="s">
        <v>466</v>
      </c>
      <c r="J81" s="406" t="s">
        <v>431</v>
      </c>
      <c r="K81" s="406" t="s">
        <v>455</v>
      </c>
      <c r="L81" s="406" t="s">
        <v>547</v>
      </c>
      <c r="M81" s="407"/>
      <c r="N81" s="251"/>
      <c r="O81" s="250"/>
      <c r="P81" s="250"/>
      <c r="Q81" s="246"/>
      <c r="R81" s="222"/>
      <c r="S81" s="222"/>
      <c r="T81" s="222"/>
      <c r="U81" s="236"/>
    </row>
    <row r="82" spans="1:21" s="229" customFormat="1" ht="125.25" customHeight="1" x14ac:dyDescent="0.5">
      <c r="A82" s="406" t="s">
        <v>695</v>
      </c>
      <c r="B82" s="407" t="s">
        <v>701</v>
      </c>
      <c r="C82" s="406" t="s">
        <v>625</v>
      </c>
      <c r="D82" s="403">
        <v>6295</v>
      </c>
      <c r="E82" s="403">
        <v>3855.8</v>
      </c>
      <c r="F82" s="403">
        <v>3855.8</v>
      </c>
      <c r="G82" s="405">
        <v>44761</v>
      </c>
      <c r="H82" s="405">
        <v>44770</v>
      </c>
      <c r="I82" s="406" t="s">
        <v>466</v>
      </c>
      <c r="J82" s="406" t="s">
        <v>431</v>
      </c>
      <c r="K82" s="406" t="s">
        <v>604</v>
      </c>
      <c r="L82" s="406" t="s">
        <v>547</v>
      </c>
      <c r="M82" s="407"/>
      <c r="N82" s="251"/>
      <c r="O82" s="250"/>
      <c r="P82" s="250"/>
      <c r="Q82" s="246"/>
      <c r="R82" s="222"/>
      <c r="S82" s="222"/>
      <c r="T82" s="222"/>
      <c r="U82" s="236"/>
    </row>
    <row r="83" spans="1:21" s="229" customFormat="1" ht="72" customHeight="1" x14ac:dyDescent="0.5">
      <c r="A83" s="406" t="s">
        <v>696</v>
      </c>
      <c r="B83" s="407" t="s">
        <v>702</v>
      </c>
      <c r="C83" s="406" t="s">
        <v>706</v>
      </c>
      <c r="D83" s="403">
        <v>6300</v>
      </c>
      <c r="E83" s="403">
        <v>5355</v>
      </c>
      <c r="F83" s="403">
        <v>5355</v>
      </c>
      <c r="G83" s="405">
        <v>44761</v>
      </c>
      <c r="H83" s="405">
        <v>44762</v>
      </c>
      <c r="I83" s="406" t="s">
        <v>466</v>
      </c>
      <c r="J83" s="406" t="s">
        <v>431</v>
      </c>
      <c r="K83" s="406" t="s">
        <v>446</v>
      </c>
      <c r="L83" s="406" t="s">
        <v>547</v>
      </c>
      <c r="M83" s="407"/>
      <c r="N83" s="251"/>
      <c r="O83" s="250"/>
      <c r="P83" s="250"/>
      <c r="Q83" s="246"/>
      <c r="R83" s="222"/>
      <c r="S83" s="222"/>
      <c r="T83" s="222"/>
      <c r="U83" s="236"/>
    </row>
    <row r="84" spans="1:21" s="229" customFormat="1" ht="66" customHeight="1" x14ac:dyDescent="0.5">
      <c r="A84" s="406" t="s">
        <v>697</v>
      </c>
      <c r="B84" s="407" t="s">
        <v>703</v>
      </c>
      <c r="C84" s="406" t="s">
        <v>707</v>
      </c>
      <c r="D84" s="403">
        <v>3551.86</v>
      </c>
      <c r="E84" s="403">
        <v>3779.94</v>
      </c>
      <c r="F84" s="403">
        <v>3779.94</v>
      </c>
      <c r="G84" s="405">
        <v>44761</v>
      </c>
      <c r="H84" s="405">
        <v>44761</v>
      </c>
      <c r="I84" s="406" t="s">
        <v>466</v>
      </c>
      <c r="J84" s="406" t="s">
        <v>431</v>
      </c>
      <c r="K84" s="406" t="s">
        <v>442</v>
      </c>
      <c r="L84" s="406" t="s">
        <v>547</v>
      </c>
      <c r="M84" s="407"/>
      <c r="N84" s="251"/>
      <c r="O84" s="250"/>
      <c r="P84" s="250"/>
      <c r="Q84" s="246"/>
      <c r="R84" s="222"/>
      <c r="S84" s="222"/>
      <c r="T84" s="222"/>
      <c r="U84" s="236"/>
    </row>
    <row r="85" spans="1:21" s="229" customFormat="1" ht="83.25" customHeight="1" x14ac:dyDescent="0.5">
      <c r="A85" s="406" t="s">
        <v>698</v>
      </c>
      <c r="B85" s="407" t="s">
        <v>704</v>
      </c>
      <c r="C85" s="406" t="s">
        <v>708</v>
      </c>
      <c r="D85" s="424">
        <v>33131.97</v>
      </c>
      <c r="E85" s="424">
        <v>28117.32</v>
      </c>
      <c r="F85" s="403">
        <v>0</v>
      </c>
      <c r="G85" s="405">
        <v>44763</v>
      </c>
      <c r="H85" s="405">
        <v>44823</v>
      </c>
      <c r="I85" s="406" t="s">
        <v>466</v>
      </c>
      <c r="J85" s="406" t="s">
        <v>431</v>
      </c>
      <c r="K85" s="406" t="s">
        <v>444</v>
      </c>
      <c r="L85" s="406" t="s">
        <v>547</v>
      </c>
      <c r="M85" s="407"/>
      <c r="N85" s="251"/>
      <c r="O85" s="250"/>
      <c r="P85" s="250"/>
      <c r="Q85" s="246"/>
      <c r="R85" s="222"/>
      <c r="S85" s="222"/>
      <c r="T85" s="222"/>
      <c r="U85" s="236"/>
    </row>
    <row r="86" spans="1:21" ht="92.25" x14ac:dyDescent="0.25">
      <c r="A86" s="406" t="s">
        <v>709</v>
      </c>
      <c r="B86" s="407" t="s">
        <v>711</v>
      </c>
      <c r="C86" s="406" t="s">
        <v>713</v>
      </c>
      <c r="D86" s="424">
        <v>21950</v>
      </c>
      <c r="E86" s="403">
        <v>0</v>
      </c>
      <c r="F86" s="403">
        <v>0</v>
      </c>
      <c r="G86" s="405">
        <v>44770</v>
      </c>
      <c r="H86" s="405">
        <v>44838</v>
      </c>
      <c r="I86" s="406" t="s">
        <v>466</v>
      </c>
      <c r="J86" s="406" t="s">
        <v>152</v>
      </c>
      <c r="K86" s="406" t="s">
        <v>448</v>
      </c>
      <c r="L86" s="406" t="s">
        <v>547</v>
      </c>
      <c r="M86" s="334"/>
      <c r="N86" s="363"/>
      <c r="O86" s="250"/>
      <c r="P86" s="250"/>
      <c r="Q86" s="246"/>
      <c r="R86" s="222"/>
      <c r="S86" s="222"/>
      <c r="T86" s="222"/>
      <c r="U86" s="236"/>
    </row>
    <row r="87" spans="1:21" ht="116.25" customHeight="1" x14ac:dyDescent="0.25">
      <c r="A87" s="406" t="s">
        <v>710</v>
      </c>
      <c r="B87" s="407" t="s">
        <v>712</v>
      </c>
      <c r="C87" s="406" t="s">
        <v>515</v>
      </c>
      <c r="D87" s="403">
        <v>3792.5</v>
      </c>
      <c r="E87" s="403">
        <v>3570</v>
      </c>
      <c r="F87" s="403">
        <v>3570</v>
      </c>
      <c r="G87" s="405">
        <v>44771</v>
      </c>
      <c r="H87" s="405">
        <v>44782</v>
      </c>
      <c r="I87" s="406" t="s">
        <v>466</v>
      </c>
      <c r="J87" s="406" t="s">
        <v>480</v>
      </c>
      <c r="K87" s="406" t="s">
        <v>442</v>
      </c>
      <c r="L87" s="406" t="s">
        <v>547</v>
      </c>
      <c r="M87" s="407"/>
      <c r="N87" s="364"/>
      <c r="O87" s="335"/>
      <c r="P87" s="335"/>
      <c r="Q87" s="336"/>
      <c r="R87" s="256"/>
      <c r="S87" s="256"/>
      <c r="T87" s="256"/>
      <c r="U87" s="337"/>
    </row>
    <row r="88" spans="1:21" s="389" customFormat="1" ht="78" customHeight="1" x14ac:dyDescent="0.25">
      <c r="A88" s="406" t="s">
        <v>746</v>
      </c>
      <c r="B88" s="402" t="s">
        <v>747</v>
      </c>
      <c r="C88" s="401" t="s">
        <v>748</v>
      </c>
      <c r="D88" s="403">
        <v>36975</v>
      </c>
      <c r="E88" s="404">
        <v>44000.25</v>
      </c>
      <c r="F88" s="404">
        <v>0</v>
      </c>
      <c r="G88" s="405">
        <v>44797</v>
      </c>
      <c r="H88" s="405">
        <v>44826</v>
      </c>
      <c r="I88" s="406" t="s">
        <v>466</v>
      </c>
      <c r="J88" s="406" t="s">
        <v>431</v>
      </c>
      <c r="K88" s="406" t="s">
        <v>753</v>
      </c>
      <c r="L88" s="422" t="s">
        <v>754</v>
      </c>
      <c r="M88" s="334"/>
      <c r="N88" s="380"/>
      <c r="O88" s="381"/>
      <c r="P88" s="381"/>
      <c r="Q88" s="382"/>
      <c r="R88" s="381"/>
      <c r="S88" s="381"/>
      <c r="T88" s="381"/>
      <c r="U88" s="383"/>
    </row>
    <row r="89" spans="1:21" s="384" customFormat="1" ht="78" customHeight="1" x14ac:dyDescent="0.25">
      <c r="A89" s="408" t="s">
        <v>749</v>
      </c>
      <c r="B89" s="409" t="s">
        <v>750</v>
      </c>
      <c r="C89" s="408" t="s">
        <v>748</v>
      </c>
      <c r="D89" s="410">
        <v>4620</v>
      </c>
      <c r="E89" s="411">
        <v>5497.8</v>
      </c>
      <c r="F89" s="411">
        <v>0</v>
      </c>
      <c r="G89" s="412">
        <v>44797</v>
      </c>
      <c r="H89" s="412">
        <v>44820</v>
      </c>
      <c r="I89" s="408" t="s">
        <v>466</v>
      </c>
      <c r="J89" s="408" t="s">
        <v>431</v>
      </c>
      <c r="K89" s="408" t="s">
        <v>727</v>
      </c>
      <c r="L89" s="423" t="s">
        <v>754</v>
      </c>
      <c r="M89" s="357"/>
      <c r="N89" s="385"/>
      <c r="O89" s="386"/>
      <c r="P89" s="386"/>
      <c r="Q89" s="387"/>
      <c r="R89" s="386"/>
      <c r="S89" s="386"/>
      <c r="T89" s="386"/>
      <c r="U89" s="388"/>
    </row>
    <row r="90" spans="1:21" s="389" customFormat="1" ht="121.5" customHeight="1" x14ac:dyDescent="0.25">
      <c r="A90" s="406" t="s">
        <v>751</v>
      </c>
      <c r="B90" s="402" t="s">
        <v>752</v>
      </c>
      <c r="C90" s="401" t="s">
        <v>748</v>
      </c>
      <c r="D90" s="403">
        <v>36975</v>
      </c>
      <c r="E90" s="404">
        <v>44000.25</v>
      </c>
      <c r="F90" s="404">
        <v>0</v>
      </c>
      <c r="G90" s="405">
        <v>44797</v>
      </c>
      <c r="H90" s="405">
        <v>44816</v>
      </c>
      <c r="I90" s="406" t="s">
        <v>466</v>
      </c>
      <c r="J90" s="406" t="s">
        <v>431</v>
      </c>
      <c r="K90" s="406" t="s">
        <v>467</v>
      </c>
      <c r="L90" s="422" t="s">
        <v>754</v>
      </c>
      <c r="M90" s="334"/>
      <c r="N90" s="390"/>
      <c r="O90" s="381"/>
      <c r="P90" s="381"/>
      <c r="Q90" s="382"/>
      <c r="R90" s="381"/>
      <c r="S90" s="381"/>
      <c r="T90" s="381"/>
      <c r="U90" s="383"/>
    </row>
    <row r="91" spans="1:21" s="384" customFormat="1" ht="95.25" customHeight="1" x14ac:dyDescent="0.25">
      <c r="A91" s="408" t="s">
        <v>766</v>
      </c>
      <c r="B91" s="409" t="s">
        <v>768</v>
      </c>
      <c r="C91" s="408" t="s">
        <v>706</v>
      </c>
      <c r="D91" s="410">
        <v>10500</v>
      </c>
      <c r="E91" s="440">
        <v>8575.02</v>
      </c>
      <c r="F91" s="440">
        <v>8575.02</v>
      </c>
      <c r="G91" s="412">
        <v>44824</v>
      </c>
      <c r="H91" s="412">
        <v>44825</v>
      </c>
      <c r="I91" s="408" t="s">
        <v>466</v>
      </c>
      <c r="J91" s="408" t="s">
        <v>431</v>
      </c>
      <c r="K91" s="408" t="s">
        <v>467</v>
      </c>
      <c r="L91" s="408" t="s">
        <v>547</v>
      </c>
      <c r="M91" s="435"/>
      <c r="N91" s="391"/>
      <c r="O91" s="386"/>
      <c r="P91" s="386"/>
      <c r="Q91" s="387"/>
      <c r="R91" s="386"/>
      <c r="S91" s="386"/>
      <c r="T91" s="386"/>
      <c r="U91" s="388"/>
    </row>
    <row r="92" spans="1:21" ht="105" customHeight="1" x14ac:dyDescent="0.25">
      <c r="A92" s="406" t="s">
        <v>767</v>
      </c>
      <c r="B92" s="429" t="s">
        <v>769</v>
      </c>
      <c r="C92" s="430" t="s">
        <v>770</v>
      </c>
      <c r="D92" s="431">
        <v>18760</v>
      </c>
      <c r="E92" s="442">
        <v>22306.55</v>
      </c>
      <c r="F92" s="442">
        <v>22306.55</v>
      </c>
      <c r="G92" s="432">
        <v>44809</v>
      </c>
      <c r="H92" s="432">
        <v>44825</v>
      </c>
      <c r="I92" s="433" t="s">
        <v>466</v>
      </c>
      <c r="J92" s="433" t="s">
        <v>431</v>
      </c>
      <c r="K92" s="433" t="s">
        <v>467</v>
      </c>
      <c r="L92" s="422" t="s">
        <v>797</v>
      </c>
      <c r="M92" s="434"/>
      <c r="N92" s="390"/>
      <c r="O92" s="381"/>
      <c r="P92" s="381"/>
      <c r="Q92" s="382"/>
      <c r="R92" s="381"/>
      <c r="S92" s="381"/>
      <c r="T92" s="381"/>
      <c r="U92" s="383"/>
    </row>
    <row r="93" spans="1:21" ht="132.75" customHeight="1" x14ac:dyDescent="0.25">
      <c r="A93" s="408" t="s">
        <v>773</v>
      </c>
      <c r="B93" s="409" t="s">
        <v>775</v>
      </c>
      <c r="C93" s="408" t="s">
        <v>575</v>
      </c>
      <c r="D93" s="410">
        <v>155335</v>
      </c>
      <c r="E93" s="410">
        <v>155335</v>
      </c>
      <c r="F93" s="441">
        <v>0</v>
      </c>
      <c r="G93" s="412">
        <v>44844</v>
      </c>
      <c r="H93" s="412">
        <v>44876</v>
      </c>
      <c r="I93" s="408" t="s">
        <v>466</v>
      </c>
      <c r="J93" s="408" t="s">
        <v>480</v>
      </c>
      <c r="K93" s="408" t="s">
        <v>604</v>
      </c>
      <c r="L93" s="408" t="s">
        <v>203</v>
      </c>
      <c r="M93" s="413"/>
      <c r="N93" s="390"/>
      <c r="O93" s="381"/>
      <c r="P93" s="381"/>
      <c r="Q93" s="382"/>
      <c r="R93" s="381"/>
      <c r="S93" s="381"/>
      <c r="T93" s="381"/>
      <c r="U93" s="383"/>
    </row>
    <row r="94" spans="1:21" ht="129" customHeight="1" x14ac:dyDescent="0.25">
      <c r="A94" s="406" t="s">
        <v>774</v>
      </c>
      <c r="B94" s="402" t="s">
        <v>776</v>
      </c>
      <c r="C94" s="401" t="s">
        <v>777</v>
      </c>
      <c r="D94" s="403">
        <v>11256.5</v>
      </c>
      <c r="E94" s="403">
        <v>11256.5</v>
      </c>
      <c r="F94" s="404">
        <v>0</v>
      </c>
      <c r="G94" s="405">
        <v>44846</v>
      </c>
      <c r="H94" s="405">
        <v>44879</v>
      </c>
      <c r="I94" s="406" t="s">
        <v>466</v>
      </c>
      <c r="J94" s="406" t="s">
        <v>431</v>
      </c>
      <c r="K94" s="406" t="s">
        <v>442</v>
      </c>
      <c r="L94" s="358" t="s">
        <v>203</v>
      </c>
      <c r="M94" s="362" t="s">
        <v>796</v>
      </c>
      <c r="N94" s="390"/>
      <c r="O94" s="381"/>
      <c r="P94" s="381"/>
      <c r="Q94" s="382"/>
      <c r="R94" s="381"/>
      <c r="S94" s="381"/>
      <c r="T94" s="381"/>
      <c r="U94" s="383"/>
    </row>
    <row r="95" spans="1:21" ht="83.25" customHeight="1" x14ac:dyDescent="0.25">
      <c r="A95" s="408" t="s">
        <v>785</v>
      </c>
      <c r="B95" s="409" t="s">
        <v>786</v>
      </c>
      <c r="C95" s="408" t="s">
        <v>787</v>
      </c>
      <c r="D95" s="410">
        <v>20100</v>
      </c>
      <c r="E95" s="411">
        <v>0</v>
      </c>
      <c r="F95" s="411">
        <v>0</v>
      </c>
      <c r="G95" s="356">
        <v>44848</v>
      </c>
      <c r="H95" s="412">
        <v>44924</v>
      </c>
      <c r="I95" s="408" t="s">
        <v>466</v>
      </c>
      <c r="J95" s="408" t="s">
        <v>431</v>
      </c>
      <c r="K95" s="408" t="s">
        <v>439</v>
      </c>
      <c r="L95" s="348" t="s">
        <v>203</v>
      </c>
      <c r="M95" s="357" t="s">
        <v>796</v>
      </c>
      <c r="N95" s="391"/>
      <c r="O95" s="386"/>
      <c r="P95" s="386"/>
      <c r="Q95" s="387"/>
      <c r="R95" s="386"/>
      <c r="S95" s="386"/>
      <c r="T95" s="386"/>
      <c r="U95" s="388"/>
    </row>
    <row r="96" spans="1:21" ht="102.75" customHeight="1" x14ac:dyDescent="0.25">
      <c r="A96" s="401" t="s">
        <v>795</v>
      </c>
      <c r="B96" s="359" t="s">
        <v>798</v>
      </c>
      <c r="C96" s="358" t="s">
        <v>799</v>
      </c>
      <c r="D96" s="360">
        <v>721</v>
      </c>
      <c r="E96" s="443">
        <v>857.99</v>
      </c>
      <c r="F96" s="404">
        <v>0</v>
      </c>
      <c r="G96" s="361">
        <v>44851</v>
      </c>
      <c r="H96" s="361">
        <v>44865</v>
      </c>
      <c r="I96" s="358"/>
      <c r="J96" s="401" t="s">
        <v>480</v>
      </c>
      <c r="K96" s="358" t="s">
        <v>534</v>
      </c>
      <c r="L96" s="358" t="s">
        <v>202</v>
      </c>
      <c r="M96" s="362" t="s">
        <v>800</v>
      </c>
      <c r="N96" s="390"/>
      <c r="O96" s="381"/>
      <c r="P96" s="381"/>
      <c r="Q96" s="382"/>
      <c r="R96" s="381"/>
      <c r="S96" s="381"/>
      <c r="T96" s="381"/>
      <c r="U96" s="383"/>
    </row>
    <row r="97" spans="1:21" ht="33.75" x14ac:dyDescent="0.5">
      <c r="A97" s="300"/>
      <c r="B97" s="323"/>
      <c r="C97" s="324"/>
      <c r="D97" s="325"/>
      <c r="E97" s="325"/>
      <c r="F97" s="325"/>
      <c r="G97" s="326"/>
      <c r="H97" s="326"/>
      <c r="I97" s="324"/>
      <c r="J97" s="324"/>
      <c r="K97" s="324"/>
      <c r="L97" s="324"/>
      <c r="M97" s="323"/>
      <c r="N97" s="297"/>
      <c r="O97" s="296"/>
      <c r="P97" s="296"/>
      <c r="Q97" s="298"/>
      <c r="R97" s="299"/>
      <c r="S97" s="299"/>
      <c r="T97" s="299"/>
      <c r="U97" s="224"/>
    </row>
    <row r="98" spans="1:21" ht="33.75" x14ac:dyDescent="0.5">
      <c r="A98" s="261"/>
      <c r="B98" s="459" t="s">
        <v>147</v>
      </c>
      <c r="C98" s="459"/>
      <c r="D98" s="459"/>
      <c r="E98" s="261"/>
      <c r="F98" s="261"/>
      <c r="G98" s="262"/>
      <c r="H98" s="262"/>
      <c r="I98" s="262"/>
      <c r="J98" s="310"/>
      <c r="K98" s="459" t="s">
        <v>117</v>
      </c>
      <c r="L98" s="459"/>
      <c r="M98" s="459"/>
      <c r="N98" s="230"/>
      <c r="O98" s="229"/>
      <c r="P98" s="229"/>
      <c r="Q98" s="229"/>
      <c r="R98" s="229"/>
      <c r="S98" s="229"/>
      <c r="T98" s="229"/>
      <c r="U98" s="229"/>
    </row>
    <row r="99" spans="1:21" ht="33.75" x14ac:dyDescent="0.5">
      <c r="A99" s="261"/>
      <c r="B99" s="459" t="s">
        <v>609</v>
      </c>
      <c r="C99" s="459"/>
      <c r="D99" s="459"/>
      <c r="E99" s="261"/>
      <c r="F99" s="261"/>
      <c r="G99" s="262"/>
      <c r="H99" s="262"/>
      <c r="I99" s="262"/>
      <c r="J99" s="338"/>
      <c r="K99" s="338"/>
      <c r="L99" s="338"/>
      <c r="M99" s="338"/>
      <c r="N99" s="296"/>
      <c r="O99" s="229"/>
      <c r="P99" s="229"/>
      <c r="Q99" s="229"/>
      <c r="R99" s="229"/>
      <c r="S99" s="229"/>
      <c r="T99" s="229"/>
      <c r="U99" s="229"/>
    </row>
    <row r="100" spans="1:21" ht="33.75" x14ac:dyDescent="0.5">
      <c r="A100" s="263"/>
      <c r="B100" s="460" t="s">
        <v>418</v>
      </c>
      <c r="C100" s="460"/>
      <c r="D100" s="460"/>
      <c r="E100" s="261"/>
      <c r="F100" s="261"/>
      <c r="G100" s="262"/>
      <c r="H100" s="262"/>
      <c r="I100" s="303"/>
      <c r="J100" s="303"/>
      <c r="K100" s="460" t="s">
        <v>210</v>
      </c>
      <c r="L100" s="460"/>
      <c r="M100" s="460"/>
      <c r="N100" s="232"/>
      <c r="O100" s="229"/>
      <c r="P100" s="229"/>
      <c r="Q100" s="229"/>
      <c r="R100" s="229"/>
      <c r="S100" s="229"/>
      <c r="T100" s="229"/>
      <c r="U100" s="229"/>
    </row>
    <row r="101" spans="1:21" ht="33.75" x14ac:dyDescent="0.5">
      <c r="A101" s="263"/>
      <c r="B101" s="463" t="s">
        <v>118</v>
      </c>
      <c r="C101" s="463"/>
      <c r="D101" s="463"/>
      <c r="E101" s="261"/>
      <c r="F101" s="261"/>
      <c r="G101" s="262"/>
      <c r="H101" s="262"/>
      <c r="I101" s="303"/>
      <c r="J101" s="303"/>
      <c r="K101" s="463" t="s">
        <v>211</v>
      </c>
      <c r="L101" s="463"/>
      <c r="M101" s="463"/>
      <c r="N101" s="242"/>
      <c r="O101" s="229"/>
      <c r="P101" s="229"/>
      <c r="Q101" s="229"/>
      <c r="R101" s="229"/>
      <c r="S101" s="229"/>
      <c r="T101" s="229"/>
      <c r="U101" s="229"/>
    </row>
    <row r="102" spans="1:21" ht="33.75" x14ac:dyDescent="0.5">
      <c r="A102" s="263"/>
      <c r="B102" s="392"/>
      <c r="C102" s="392"/>
      <c r="D102" s="392"/>
      <c r="E102" s="261"/>
      <c r="F102" s="261"/>
      <c r="G102" s="262"/>
      <c r="H102" s="262"/>
      <c r="I102" s="303"/>
      <c r="J102" s="303"/>
      <c r="K102" s="312"/>
      <c r="L102" s="312"/>
      <c r="M102" s="312"/>
      <c r="N102" s="235"/>
      <c r="O102" s="229"/>
      <c r="P102" s="229"/>
      <c r="Q102" s="229"/>
      <c r="R102" s="229"/>
      <c r="S102" s="229"/>
      <c r="T102" s="229"/>
      <c r="U102" s="229"/>
    </row>
    <row r="103" spans="1:21" ht="33.75" x14ac:dyDescent="0.5">
      <c r="A103" s="263"/>
      <c r="B103" s="462" t="s">
        <v>156</v>
      </c>
      <c r="C103" s="462"/>
      <c r="D103" s="462"/>
      <c r="E103" s="264"/>
      <c r="F103" s="264"/>
      <c r="G103" s="264"/>
      <c r="H103" s="264"/>
      <c r="I103" s="304"/>
      <c r="J103" s="304"/>
      <c r="K103" s="460" t="s">
        <v>156</v>
      </c>
      <c r="L103" s="460"/>
      <c r="M103" s="460"/>
      <c r="N103" s="242"/>
      <c r="O103" s="229"/>
      <c r="P103" s="229"/>
      <c r="Q103" s="229"/>
      <c r="R103" s="229"/>
      <c r="S103" s="229"/>
      <c r="T103" s="229"/>
      <c r="U103" s="229"/>
    </row>
    <row r="104" spans="1:21" ht="33.75" x14ac:dyDescent="0.5">
      <c r="A104" s="263"/>
      <c r="B104" s="462" t="s">
        <v>158</v>
      </c>
      <c r="C104" s="462"/>
      <c r="D104" s="462"/>
      <c r="E104" s="264"/>
      <c r="F104" s="264"/>
      <c r="G104" s="264"/>
      <c r="H104" s="264"/>
      <c r="I104" s="304"/>
      <c r="J104" s="304"/>
      <c r="K104" s="465" t="s">
        <v>212</v>
      </c>
      <c r="L104" s="465"/>
      <c r="M104" s="465"/>
      <c r="N104" s="234"/>
      <c r="O104" s="229"/>
      <c r="P104" s="229"/>
      <c r="Q104" s="229"/>
      <c r="R104" s="229"/>
      <c r="S104" s="229"/>
      <c r="T104" s="229"/>
      <c r="U104" s="229"/>
    </row>
    <row r="105" spans="1:21" ht="33.75" x14ac:dyDescent="0.5">
      <c r="A105" s="263"/>
      <c r="B105" s="464"/>
      <c r="C105" s="464"/>
      <c r="D105" s="464"/>
      <c r="E105" s="264"/>
      <c r="F105" s="264"/>
      <c r="G105" s="264"/>
      <c r="H105" s="264"/>
      <c r="I105" s="264"/>
      <c r="J105" s="311"/>
      <c r="K105" s="263"/>
      <c r="L105" s="263"/>
      <c r="M105" s="263"/>
      <c r="N105" s="234"/>
      <c r="O105" s="229"/>
      <c r="P105" s="229"/>
      <c r="Q105" s="229"/>
      <c r="R105" s="229"/>
      <c r="S105" s="229"/>
      <c r="T105" s="229"/>
      <c r="U105" s="229"/>
    </row>
    <row r="106" spans="1:21" ht="26.25" x14ac:dyDescent="0.25">
      <c r="B106" s="393"/>
      <c r="C106" s="393"/>
      <c r="D106" s="394"/>
      <c r="E106" s="313"/>
      <c r="F106" s="67"/>
      <c r="G106" s="67"/>
      <c r="H106" s="67"/>
      <c r="I106" s="67"/>
      <c r="J106" s="314"/>
      <c r="K106" s="314"/>
      <c r="L106" s="314"/>
      <c r="M106" s="156"/>
      <c r="N106" s="156"/>
      <c r="O106" s="60"/>
      <c r="P106" s="60"/>
      <c r="Q106" s="60"/>
      <c r="R106" s="60"/>
      <c r="S106" s="60"/>
      <c r="T106" s="60"/>
      <c r="U106" s="60"/>
    </row>
    <row r="107" spans="1:21" ht="26.25" x14ac:dyDescent="0.4">
      <c r="B107" s="461"/>
      <c r="C107" s="461"/>
      <c r="D107" s="461"/>
      <c r="E107" s="255"/>
      <c r="F107" s="67"/>
      <c r="G107" s="67"/>
      <c r="H107" s="67"/>
      <c r="I107" s="67"/>
      <c r="J107" s="68"/>
      <c r="K107" s="68"/>
      <c r="L107" s="68"/>
      <c r="M107" s="156"/>
      <c r="N107" s="156"/>
      <c r="O107" s="60"/>
      <c r="P107" s="60"/>
      <c r="Q107" s="60"/>
      <c r="R107" s="60"/>
      <c r="S107" s="60"/>
      <c r="T107" s="60"/>
      <c r="U107" s="60"/>
    </row>
    <row r="108" spans="1:21" x14ac:dyDescent="0.25">
      <c r="B108" s="69"/>
      <c r="C108" s="67"/>
      <c r="D108" s="67"/>
      <c r="E108" s="255"/>
      <c r="F108" s="67"/>
      <c r="G108" s="67"/>
      <c r="H108" s="67"/>
      <c r="I108" s="67"/>
      <c r="J108" s="68"/>
      <c r="K108" s="68"/>
      <c r="L108" s="68"/>
      <c r="M108" s="156"/>
      <c r="N108" s="156"/>
      <c r="O108" s="60"/>
      <c r="P108" s="60"/>
      <c r="Q108" s="60"/>
      <c r="R108" s="60"/>
      <c r="S108" s="60"/>
      <c r="T108" s="60"/>
      <c r="U108" s="60"/>
    </row>
    <row r="109" spans="1:21" x14ac:dyDescent="0.25">
      <c r="B109" s="69"/>
      <c r="C109" s="67"/>
      <c r="D109" s="67"/>
      <c r="F109" s="60"/>
      <c r="G109" s="60"/>
      <c r="H109" s="60"/>
      <c r="I109" s="60"/>
      <c r="J109" s="60"/>
      <c r="K109" s="60"/>
      <c r="L109" s="60"/>
      <c r="M109" s="155"/>
      <c r="N109" s="155"/>
      <c r="O109" s="60"/>
      <c r="P109" s="60"/>
      <c r="Q109" s="60"/>
      <c r="R109" s="60"/>
      <c r="S109" s="60"/>
      <c r="T109" s="60"/>
      <c r="U109" s="60"/>
    </row>
    <row r="110" spans="1:21" x14ac:dyDescent="0.25">
      <c r="B110" s="69"/>
      <c r="C110" s="67"/>
      <c r="D110" s="67"/>
      <c r="F110" s="60"/>
      <c r="G110" s="60"/>
      <c r="H110" s="60"/>
      <c r="I110" s="60"/>
      <c r="J110" s="60"/>
      <c r="K110" s="60"/>
      <c r="L110" s="60"/>
      <c r="M110" s="155"/>
      <c r="N110" s="155"/>
      <c r="O110" s="60"/>
      <c r="P110" s="60"/>
      <c r="Q110" s="60"/>
      <c r="R110" s="60"/>
      <c r="S110" s="60"/>
      <c r="T110" s="60"/>
      <c r="U110" s="60"/>
    </row>
    <row r="111" spans="1:21" x14ac:dyDescent="0.25">
      <c r="B111" s="69"/>
      <c r="C111" s="67"/>
      <c r="D111" s="67"/>
      <c r="F111" s="60"/>
      <c r="G111" s="60"/>
      <c r="H111" s="60"/>
      <c r="I111" s="60"/>
      <c r="J111" s="60"/>
      <c r="K111" s="60"/>
      <c r="L111" s="60"/>
      <c r="M111" s="155"/>
      <c r="N111" s="155"/>
      <c r="O111" s="60"/>
      <c r="P111" s="60"/>
      <c r="Q111" s="60"/>
      <c r="R111" s="60"/>
      <c r="S111" s="60"/>
      <c r="T111" s="60"/>
      <c r="U111" s="60"/>
    </row>
    <row r="112" spans="1:21" x14ac:dyDescent="0.25">
      <c r="B112" s="60"/>
      <c r="C112" s="60"/>
      <c r="D112" s="60"/>
      <c r="F112" s="60"/>
      <c r="G112" s="60"/>
      <c r="H112" s="60"/>
      <c r="I112" s="60"/>
      <c r="J112" s="60"/>
      <c r="K112" s="60"/>
      <c r="L112" s="60"/>
      <c r="M112" s="155"/>
      <c r="N112" s="155"/>
      <c r="O112" s="60"/>
      <c r="P112" s="60"/>
      <c r="Q112" s="60"/>
      <c r="R112" s="60"/>
      <c r="S112" s="60"/>
      <c r="T112" s="60"/>
      <c r="U112" s="60"/>
    </row>
    <row r="113" spans="2:21" x14ac:dyDescent="0.25">
      <c r="B113" s="60"/>
      <c r="C113" s="60"/>
      <c r="D113" s="60"/>
      <c r="F113" s="60"/>
      <c r="G113" s="60"/>
      <c r="H113" s="60"/>
      <c r="I113" s="60"/>
      <c r="J113" s="60"/>
      <c r="K113" s="60"/>
      <c r="L113" s="60"/>
      <c r="M113" s="155"/>
      <c r="N113" s="155"/>
      <c r="O113" s="60"/>
      <c r="P113" s="60"/>
      <c r="Q113" s="60"/>
      <c r="R113" s="60"/>
      <c r="S113" s="60"/>
      <c r="T113" s="60"/>
      <c r="U113" s="60"/>
    </row>
    <row r="114" spans="2:21" x14ac:dyDescent="0.25">
      <c r="B114" s="60"/>
      <c r="C114" s="60"/>
      <c r="D114" s="60"/>
      <c r="F114" s="60"/>
      <c r="G114" s="60"/>
      <c r="H114" s="60"/>
      <c r="I114" s="60"/>
      <c r="J114" s="60"/>
      <c r="K114" s="60"/>
      <c r="L114" s="60"/>
      <c r="M114" s="155"/>
      <c r="N114" s="155"/>
      <c r="O114" s="60"/>
      <c r="P114" s="60"/>
      <c r="Q114" s="60"/>
      <c r="R114" s="60"/>
      <c r="S114" s="60"/>
      <c r="T114" s="60"/>
      <c r="U114" s="60"/>
    </row>
    <row r="115" spans="2:21" x14ac:dyDescent="0.25">
      <c r="B115" s="60"/>
      <c r="C115" s="60"/>
      <c r="D115" s="60"/>
      <c r="F115" s="60"/>
      <c r="G115" s="60"/>
      <c r="H115" s="60"/>
      <c r="I115" s="60"/>
      <c r="J115" s="60"/>
      <c r="K115" s="60"/>
      <c r="L115" s="60"/>
      <c r="M115" s="155"/>
      <c r="N115" s="155"/>
      <c r="O115" s="60"/>
      <c r="P115" s="60"/>
      <c r="Q115" s="60"/>
      <c r="R115" s="60"/>
      <c r="S115" s="60"/>
      <c r="T115" s="60"/>
      <c r="U115" s="60"/>
    </row>
    <row r="116" spans="2:21" x14ac:dyDescent="0.25">
      <c r="B116" s="60"/>
      <c r="C116" s="60"/>
      <c r="D116" s="60"/>
      <c r="F116" s="60"/>
      <c r="G116" s="60"/>
      <c r="H116" s="60"/>
      <c r="I116" s="60"/>
      <c r="J116" s="60"/>
      <c r="K116" s="60"/>
      <c r="L116" s="60"/>
      <c r="M116" s="155"/>
      <c r="N116" s="155"/>
      <c r="O116" s="60"/>
      <c r="P116" s="60"/>
      <c r="Q116" s="60"/>
      <c r="R116" s="60"/>
      <c r="S116" s="60"/>
      <c r="T116" s="60"/>
      <c r="U116" s="60"/>
    </row>
    <row r="117" spans="2:21" x14ac:dyDescent="0.25">
      <c r="B117" s="60"/>
      <c r="C117" s="60"/>
      <c r="D117" s="60"/>
      <c r="F117" s="60"/>
      <c r="G117" s="60"/>
      <c r="H117" s="60"/>
      <c r="I117" s="60"/>
      <c r="J117" s="60"/>
      <c r="K117" s="60"/>
      <c r="L117" s="60"/>
      <c r="M117" s="155"/>
      <c r="N117" s="155"/>
      <c r="O117" s="60"/>
      <c r="P117" s="60"/>
      <c r="Q117" s="60"/>
      <c r="R117" s="60"/>
      <c r="S117" s="60"/>
      <c r="T117" s="60"/>
      <c r="U117" s="60"/>
    </row>
    <row r="118" spans="2:21" x14ac:dyDescent="0.25">
      <c r="B118" s="60"/>
      <c r="C118" s="60"/>
      <c r="D118" s="60"/>
      <c r="F118" s="60"/>
      <c r="G118" s="60"/>
      <c r="H118" s="60"/>
      <c r="I118" s="60"/>
      <c r="J118" s="60"/>
      <c r="K118" s="60"/>
      <c r="L118" s="60"/>
      <c r="M118" s="155"/>
      <c r="N118" s="155"/>
      <c r="O118" s="60"/>
      <c r="P118" s="60"/>
      <c r="Q118" s="60"/>
      <c r="R118" s="60"/>
      <c r="S118" s="60"/>
      <c r="T118" s="60"/>
      <c r="U118" s="60"/>
    </row>
    <row r="119" spans="2:21" x14ac:dyDescent="0.25">
      <c r="B119" s="60"/>
      <c r="C119" s="60"/>
      <c r="D119" s="60"/>
    </row>
    <row r="120" spans="2:21" x14ac:dyDescent="0.25">
      <c r="B120" s="60"/>
      <c r="C120" s="60"/>
      <c r="D120" s="60"/>
    </row>
    <row r="121" spans="2:21" x14ac:dyDescent="0.25">
      <c r="B121" s="60"/>
      <c r="C121" s="60"/>
      <c r="D121" s="60"/>
    </row>
  </sheetData>
  <sheetProtection sort="0" autoFilter="0" pivotTables="0"/>
  <dataConsolidate/>
  <mergeCells count="20">
    <mergeCell ref="J1:M1"/>
    <mergeCell ref="J2:M2"/>
    <mergeCell ref="A11:M11"/>
    <mergeCell ref="A12:M12"/>
    <mergeCell ref="A10:M10"/>
    <mergeCell ref="J3:M3"/>
    <mergeCell ref="B98:D98"/>
    <mergeCell ref="K98:M98"/>
    <mergeCell ref="B100:D100"/>
    <mergeCell ref="B107:D107"/>
    <mergeCell ref="J4:M4"/>
    <mergeCell ref="K100:M100"/>
    <mergeCell ref="B104:D104"/>
    <mergeCell ref="K101:M101"/>
    <mergeCell ref="B105:D105"/>
    <mergeCell ref="B103:D103"/>
    <mergeCell ref="B101:D101"/>
    <mergeCell ref="K103:M103"/>
    <mergeCell ref="K104:M104"/>
    <mergeCell ref="B99:D99"/>
  </mergeCells>
  <dataValidations count="11">
    <dataValidation type="list" allowBlank="1" showInputMessage="1" showErrorMessage="1" sqref="I32 L63:L64 K15:K96" xr:uid="{C56FB52C-5784-4352-A0D6-46870DBA636F}">
      <formula1>responsabil_achiz</formula1>
    </dataValidation>
    <dataValidation type="list" allowBlank="1" showInputMessage="1" showErrorMessage="1" sqref="I27:I31 I15:I25" xr:uid="{D3942DF4-77BC-492B-AFDE-7AA3999586C6}">
      <formula1>tip_procedura</formula1>
    </dataValidation>
    <dataValidation type="list" allowBlank="1" showInputMessage="1" showErrorMessage="1" sqref="N30 N33 N27:N28 N35:N36 N38:N41 N17:N24" xr:uid="{00000000-0002-0000-0100-000007000000}">
      <formula1>necesit_AD</formula1>
    </dataValidation>
    <dataValidation type="list" allowBlank="1" showInputMessage="1" showErrorMessage="1" sqref="J15:J96" xr:uid="{F79FD0AB-7469-413D-8697-A95F3FC036D0}">
      <formula1>mod_derulare</formula1>
    </dataValidation>
    <dataValidation type="list" allowBlank="1" showInputMessage="1" showErrorMessage="1" sqref="U15:U97" xr:uid="{00000000-0002-0000-0100-000004000000}">
      <formula1>dir_solicitanta</formula1>
    </dataValidation>
    <dataValidation type="list" allowBlank="1" showInputMessage="1" showErrorMessage="1" sqref="O15:O97" xr:uid="{00000000-0002-0000-0100-000006000000}">
      <formula1>"Trim I, Trim II, Trim III, Trim IV"</formula1>
    </dataValidation>
    <dataValidation type="list" allowBlank="1" showInputMessage="1" showErrorMessage="1" sqref="S15:S97" xr:uid="{EFF6D5B2-6BE6-4166-9DD7-D1B66CC390F7}">
      <formula1>"CAP,AC"</formula1>
    </dataValidation>
    <dataValidation type="list" allowBlank="1" showInputMessage="1" showErrorMessage="1" sqref="Q15:Q97" xr:uid="{00000000-0002-0000-0100-000002000000}">
      <formula1>art_buget</formula1>
    </dataValidation>
    <dataValidation type="list" allowBlank="1" showInputMessage="1" showErrorMessage="1" sqref="P15:P97" xr:uid="{00000000-0002-0000-0100-000003000000}">
      <formula1>"DA, NU"</formula1>
    </dataValidation>
    <dataValidation type="list" allowBlank="1" showInputMessage="1" showErrorMessage="1" sqref="R15:R97" xr:uid="{00000000-0002-0000-0100-000005000000}">
      <formula1>"Q1,Q2,Q3,Q4"</formula1>
    </dataValidation>
    <dataValidation type="list" allowBlank="1" showInputMessage="1" showErrorMessage="1" sqref="T15:T97" xr:uid="{3FD17913-8B9C-4CA1-ADA5-206B043F5F5A}">
      <formula1>"DA,NU"</formula1>
    </dataValidation>
  </dataValidations>
  <pageMargins left="0.70866141732283472" right="0.31496062992125984" top="0.55118110236220474" bottom="0.55118110236220474" header="0.31496062992125984" footer="0.31496062992125984"/>
  <pageSetup paperSize="9" scale="21" fitToHeight="10" orientation="landscape" r:id="rId1"/>
  <headerFooter>
    <oddFooter>&amp;R&amp;20Pag. 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R21"/>
  <sheetViews>
    <sheetView tabSelected="1" view="pageBreakPreview" zoomScale="50" zoomScaleNormal="30" zoomScaleSheetLayoutView="5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44" sqref="D44"/>
    </sheetView>
  </sheetViews>
  <sheetFormatPr defaultColWidth="9.140625" defaultRowHeight="15" x14ac:dyDescent="0.25"/>
  <cols>
    <col min="1" max="1" width="30.7109375" style="15" customWidth="1"/>
    <col min="2" max="2" width="90" style="15" customWidth="1"/>
    <col min="3" max="3" width="27.7109375" style="15" customWidth="1"/>
    <col min="4" max="4" width="32.42578125" style="15" customWidth="1"/>
    <col min="5" max="5" width="28.28515625" style="15" customWidth="1"/>
    <col min="6" max="6" width="35.5703125" style="15" customWidth="1"/>
    <col min="7" max="7" width="27" style="15" customWidth="1"/>
    <col min="8" max="8" width="24.5703125" style="15" customWidth="1"/>
    <col min="9" max="10" width="25.85546875" style="15" customWidth="1"/>
    <col min="11" max="11" width="33.7109375" style="15" customWidth="1"/>
    <col min="12" max="12" width="18.140625" style="15" customWidth="1"/>
    <col min="13" max="13" width="18.28515625" style="15" customWidth="1"/>
    <col min="14" max="14" width="19.28515625" style="15" customWidth="1"/>
    <col min="15" max="16" width="14.28515625" style="15" customWidth="1"/>
    <col min="17" max="17" width="19.140625" style="15" customWidth="1"/>
    <col min="18" max="18" width="15.85546875" style="15" customWidth="1"/>
    <col min="19" max="16384" width="9.140625" style="15"/>
  </cols>
  <sheetData>
    <row r="1" spans="1:18" s="260" customFormat="1" ht="36" x14ac:dyDescent="0.45">
      <c r="A1" s="263"/>
      <c r="B1" s="258" t="s">
        <v>794</v>
      </c>
      <c r="C1" s="263"/>
      <c r="D1" s="263"/>
      <c r="E1" s="263"/>
      <c r="F1" s="263"/>
      <c r="G1" s="263"/>
      <c r="H1" s="263"/>
      <c r="I1" s="468"/>
      <c r="J1" s="468"/>
      <c r="K1" s="468"/>
      <c r="L1" s="333"/>
    </row>
    <row r="2" spans="1:18" s="260" customFormat="1" ht="30.75" x14ac:dyDescent="0.35">
      <c r="A2" s="271"/>
      <c r="B2" s="272"/>
      <c r="C2" s="271"/>
      <c r="D2" s="271"/>
      <c r="E2" s="271"/>
      <c r="F2" s="271"/>
      <c r="G2" s="271"/>
      <c r="H2" s="271"/>
      <c r="I2" s="271"/>
      <c r="J2" s="333"/>
      <c r="K2" s="333"/>
      <c r="L2" s="333"/>
      <c r="M2" s="273"/>
    </row>
    <row r="3" spans="1:18" ht="31.5" customHeight="1" x14ac:dyDescent="0.3">
      <c r="A3" s="257"/>
      <c r="B3" s="259"/>
      <c r="C3" s="257"/>
      <c r="D3" s="257"/>
      <c r="E3" s="257"/>
      <c r="F3" s="257"/>
      <c r="G3" s="257"/>
      <c r="H3" s="257"/>
      <c r="I3" s="471"/>
      <c r="J3" s="471"/>
      <c r="K3" s="471"/>
    </row>
    <row r="4" spans="1:18" ht="30.75" customHeight="1" x14ac:dyDescent="0.4">
      <c r="A4" s="470" t="s">
        <v>162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</row>
    <row r="5" spans="1:18" ht="26.25" customHeight="1" x14ac:dyDescent="0.25">
      <c r="A5" s="469" t="s">
        <v>598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</row>
    <row r="6" spans="1:18" ht="29.25" customHeight="1" x14ac:dyDescent="0.25">
      <c r="A6" s="469" t="s">
        <v>125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</row>
    <row r="7" spans="1:18" ht="39" customHeight="1" x14ac:dyDescent="0.3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</row>
    <row r="8" spans="1:18" ht="105" x14ac:dyDescent="0.25">
      <c r="A8" s="301" t="s">
        <v>0</v>
      </c>
      <c r="B8" s="302" t="s">
        <v>1</v>
      </c>
      <c r="C8" s="302" t="s">
        <v>2</v>
      </c>
      <c r="D8" s="482" t="s">
        <v>415</v>
      </c>
      <c r="E8" s="482" t="s">
        <v>554</v>
      </c>
      <c r="F8" s="482" t="s">
        <v>414</v>
      </c>
      <c r="G8" s="302" t="s">
        <v>4</v>
      </c>
      <c r="H8" s="302" t="s">
        <v>5</v>
      </c>
      <c r="I8" s="302" t="s">
        <v>6</v>
      </c>
      <c r="J8" s="302" t="s">
        <v>153</v>
      </c>
      <c r="K8" s="302" t="s">
        <v>8</v>
      </c>
      <c r="L8" s="265" t="s">
        <v>330</v>
      </c>
      <c r="M8" s="184" t="s">
        <v>11</v>
      </c>
      <c r="N8" s="184" t="s">
        <v>12</v>
      </c>
      <c r="O8" s="183" t="s">
        <v>188</v>
      </c>
      <c r="P8" s="184" t="s">
        <v>406</v>
      </c>
      <c r="Q8" s="184" t="s">
        <v>408</v>
      </c>
      <c r="R8" s="184" t="s">
        <v>189</v>
      </c>
    </row>
    <row r="9" spans="1:18" s="191" customFormat="1" ht="107.25" customHeight="1" x14ac:dyDescent="0.25">
      <c r="A9" s="406" t="s">
        <v>760</v>
      </c>
      <c r="B9" s="407" t="s">
        <v>526</v>
      </c>
      <c r="C9" s="406" t="s">
        <v>527</v>
      </c>
      <c r="D9" s="403">
        <v>950000</v>
      </c>
      <c r="E9" s="403">
        <v>0</v>
      </c>
      <c r="F9" s="403">
        <v>0</v>
      </c>
      <c r="G9" s="405">
        <v>44557</v>
      </c>
      <c r="H9" s="405">
        <v>44972</v>
      </c>
      <c r="I9" s="406" t="s">
        <v>52</v>
      </c>
      <c r="J9" s="406" t="s">
        <v>431</v>
      </c>
      <c r="K9" s="406" t="s">
        <v>203</v>
      </c>
      <c r="L9" s="266"/>
      <c r="M9" s="189"/>
      <c r="N9" s="213"/>
      <c r="O9" s="189"/>
      <c r="P9" s="216"/>
      <c r="Q9" s="216"/>
      <c r="R9" s="192"/>
    </row>
    <row r="10" spans="1:18" s="191" customFormat="1" ht="277.5" customHeight="1" x14ac:dyDescent="0.25">
      <c r="A10" s="406" t="s">
        <v>771</v>
      </c>
      <c r="B10" s="407" t="s">
        <v>772</v>
      </c>
      <c r="C10" s="406" t="s">
        <v>248</v>
      </c>
      <c r="D10" s="403">
        <v>299886</v>
      </c>
      <c r="E10" s="403">
        <v>327232.5</v>
      </c>
      <c r="F10" s="403">
        <v>0</v>
      </c>
      <c r="G10" s="405">
        <v>44833</v>
      </c>
      <c r="H10" s="405">
        <v>44926</v>
      </c>
      <c r="I10" s="406" t="s">
        <v>52</v>
      </c>
      <c r="J10" s="406" t="s">
        <v>431</v>
      </c>
      <c r="K10" s="406" t="s">
        <v>204</v>
      </c>
      <c r="L10" s="266"/>
      <c r="M10" s="189"/>
      <c r="N10" s="214"/>
      <c r="O10" s="189"/>
      <c r="P10" s="216"/>
      <c r="Q10" s="216"/>
      <c r="R10" s="192"/>
    </row>
    <row r="11" spans="1:18" s="191" customFormat="1" ht="128.25" customHeight="1" x14ac:dyDescent="0.25">
      <c r="A11" s="406" t="s">
        <v>761</v>
      </c>
      <c r="B11" s="407" t="s">
        <v>599</v>
      </c>
      <c r="C11" s="406" t="s">
        <v>600</v>
      </c>
      <c r="D11" s="403">
        <v>20472</v>
      </c>
      <c r="E11" s="403">
        <v>20472</v>
      </c>
      <c r="F11" s="403">
        <v>20472</v>
      </c>
      <c r="G11" s="405">
        <v>44685</v>
      </c>
      <c r="H11" s="405">
        <v>44686</v>
      </c>
      <c r="I11" s="406" t="s">
        <v>528</v>
      </c>
      <c r="J11" s="406" t="s">
        <v>480</v>
      </c>
      <c r="K11" s="406" t="s">
        <v>205</v>
      </c>
      <c r="L11" s="266"/>
      <c r="M11" s="189"/>
      <c r="N11" s="214"/>
      <c r="O11" s="189"/>
      <c r="P11" s="216"/>
      <c r="Q11" s="216"/>
      <c r="R11" s="192"/>
    </row>
    <row r="12" spans="1:18" s="191" customFormat="1" ht="130.5" customHeight="1" x14ac:dyDescent="0.25">
      <c r="A12" s="406" t="s">
        <v>762</v>
      </c>
      <c r="B12" s="407" t="s">
        <v>599</v>
      </c>
      <c r="C12" s="406" t="s">
        <v>600</v>
      </c>
      <c r="D12" s="403">
        <v>27296</v>
      </c>
      <c r="E12" s="403">
        <v>27296</v>
      </c>
      <c r="F12" s="403">
        <v>27296</v>
      </c>
      <c r="G12" s="405">
        <v>44712</v>
      </c>
      <c r="H12" s="405">
        <v>44718</v>
      </c>
      <c r="I12" s="406" t="s">
        <v>528</v>
      </c>
      <c r="J12" s="406" t="s">
        <v>480</v>
      </c>
      <c r="K12" s="406" t="s">
        <v>205</v>
      </c>
      <c r="L12" s="305"/>
      <c r="M12" s="305"/>
      <c r="N12" s="306"/>
      <c r="O12" s="305"/>
      <c r="P12" s="307"/>
      <c r="Q12" s="307"/>
      <c r="R12" s="308"/>
    </row>
    <row r="13" spans="1:18" s="191" customFormat="1" ht="123.75" customHeight="1" x14ac:dyDescent="0.25">
      <c r="A13" s="406" t="s">
        <v>788</v>
      </c>
      <c r="B13" s="407" t="s">
        <v>789</v>
      </c>
      <c r="C13" s="406" t="s">
        <v>790</v>
      </c>
      <c r="D13" s="403">
        <v>17400</v>
      </c>
      <c r="E13" s="403">
        <v>0</v>
      </c>
      <c r="F13" s="403">
        <v>0</v>
      </c>
      <c r="G13" s="405">
        <v>44866</v>
      </c>
      <c r="H13" s="405">
        <v>44925</v>
      </c>
      <c r="I13" s="406" t="s">
        <v>528</v>
      </c>
      <c r="J13" s="406" t="s">
        <v>480</v>
      </c>
      <c r="K13" s="406" t="s">
        <v>202</v>
      </c>
      <c r="L13" s="305"/>
      <c r="M13" s="305"/>
      <c r="N13" s="306"/>
      <c r="O13" s="305"/>
      <c r="P13" s="307"/>
      <c r="Q13" s="307"/>
      <c r="R13" s="308"/>
    </row>
    <row r="14" spans="1:18" s="191" customFormat="1" ht="141" customHeight="1" x14ac:dyDescent="0.25">
      <c r="A14" s="406" t="s">
        <v>791</v>
      </c>
      <c r="B14" s="407" t="s">
        <v>792</v>
      </c>
      <c r="C14" s="406" t="s">
        <v>583</v>
      </c>
      <c r="D14" s="403">
        <v>21008.400000000001</v>
      </c>
      <c r="E14" s="403">
        <v>0</v>
      </c>
      <c r="F14" s="403">
        <v>0</v>
      </c>
      <c r="G14" s="405">
        <v>44851</v>
      </c>
      <c r="H14" s="405">
        <v>44924</v>
      </c>
      <c r="I14" s="406" t="s">
        <v>528</v>
      </c>
      <c r="J14" s="406" t="s">
        <v>480</v>
      </c>
      <c r="K14" s="406" t="s">
        <v>202</v>
      </c>
      <c r="L14" s="305"/>
      <c r="M14" s="305"/>
      <c r="N14" s="306"/>
      <c r="O14" s="305"/>
      <c r="P14" s="307"/>
      <c r="Q14" s="307"/>
      <c r="R14" s="308"/>
    </row>
    <row r="15" spans="1:18" ht="28.5" hidden="1" x14ac:dyDescent="0.25">
      <c r="A15" s="483"/>
      <c r="B15" s="484"/>
      <c r="C15" s="483"/>
      <c r="D15" s="485"/>
      <c r="E15" s="485"/>
      <c r="F15" s="485"/>
      <c r="G15" s="486"/>
      <c r="H15" s="486"/>
      <c r="I15" s="483"/>
      <c r="J15" s="483"/>
      <c r="K15" s="483"/>
      <c r="L15" s="444"/>
      <c r="M15" s="444"/>
      <c r="O15" s="444"/>
      <c r="P15" s="444"/>
      <c r="Q15" s="444"/>
      <c r="R15" s="444"/>
    </row>
    <row r="16" spans="1:18" s="260" customFormat="1" ht="36" hidden="1" customHeight="1" x14ac:dyDescent="0.3">
      <c r="A16" s="193" t="s">
        <v>129</v>
      </c>
      <c r="B16" s="194"/>
      <c r="C16" s="193"/>
      <c r="D16" s="195">
        <f>SUBTOTAL(109,Tabel_A2_Ex_L98[Val estimată fără TVA])</f>
        <v>1336062.3999999999</v>
      </c>
      <c r="E16" s="195">
        <f>SUBTOTAL(109,Tabel_A2_Ex_L98[Valoare planif cu TVA - 2022])</f>
        <v>375000.5</v>
      </c>
      <c r="F16" s="195"/>
      <c r="G16" s="193"/>
      <c r="H16" s="193"/>
      <c r="I16" s="196"/>
      <c r="J16" s="196"/>
      <c r="K16" s="196"/>
    </row>
    <row r="17" spans="1:11" s="260" customFormat="1" ht="36" customHeight="1" x14ac:dyDescent="0.3">
      <c r="A17" s="193"/>
      <c r="B17" s="194"/>
      <c r="C17" s="193"/>
      <c r="D17" s="195"/>
      <c r="E17" s="195"/>
      <c r="F17" s="195"/>
      <c r="G17" s="193"/>
      <c r="H17" s="193"/>
      <c r="I17" s="196"/>
      <c r="J17" s="196"/>
      <c r="K17" s="196"/>
    </row>
    <row r="18" spans="1:11" x14ac:dyDescent="0.25">
      <c r="B18" s="16"/>
      <c r="C18" s="446"/>
      <c r="D18" s="446"/>
      <c r="E18" s="446"/>
      <c r="F18" s="446"/>
      <c r="G18" s="446"/>
      <c r="H18" s="446"/>
      <c r="I18" s="445"/>
      <c r="J18" s="445"/>
      <c r="K18" s="445"/>
    </row>
    <row r="19" spans="1:11" x14ac:dyDescent="0.25">
      <c r="B19" s="16"/>
      <c r="C19" s="446"/>
      <c r="D19" s="446"/>
      <c r="E19" s="446"/>
      <c r="F19" s="446"/>
      <c r="G19" s="446"/>
      <c r="H19" s="446"/>
      <c r="I19" s="445"/>
      <c r="J19" s="445"/>
      <c r="K19" s="445"/>
    </row>
    <row r="20" spans="1:11" x14ac:dyDescent="0.25">
      <c r="B20" s="16"/>
      <c r="C20" s="446"/>
      <c r="D20" s="446"/>
      <c r="E20" s="446"/>
      <c r="F20" s="446"/>
      <c r="G20" s="446"/>
      <c r="H20" s="446"/>
      <c r="I20" s="445"/>
      <c r="J20" s="445"/>
      <c r="K20" s="445"/>
    </row>
    <row r="21" spans="1:11" x14ac:dyDescent="0.25">
      <c r="B21" s="16"/>
      <c r="C21" s="446"/>
      <c r="D21" s="446"/>
      <c r="E21" s="446"/>
      <c r="F21" s="446"/>
      <c r="G21" s="446"/>
      <c r="H21" s="446"/>
      <c r="I21" s="445"/>
      <c r="J21" s="445"/>
      <c r="K21" s="445"/>
    </row>
  </sheetData>
  <sheetProtection sort="0" autoFilter="0" pivotTables="0"/>
  <mergeCells count="5">
    <mergeCell ref="I1:K1"/>
    <mergeCell ref="A5:K5"/>
    <mergeCell ref="A6:K6"/>
    <mergeCell ref="A4:K4"/>
    <mergeCell ref="I3:K3"/>
  </mergeCells>
  <dataValidations count="10">
    <dataValidation type="list" allowBlank="1" showInputMessage="1" showErrorMessage="1" sqref="R9:R14" xr:uid="{00000000-0002-0000-0200-000000000000}">
      <formula1>dir_solicitanta</formula1>
    </dataValidation>
    <dataValidation type="list" allowBlank="1" showInputMessage="1" showErrorMessage="1" sqref="O9:O14" xr:uid="{00000000-0002-0000-0200-000001000000}">
      <formula1>"Q1,Q2,Q3,Q4"</formula1>
    </dataValidation>
    <dataValidation type="list" allowBlank="1" showInputMessage="1" showErrorMessage="1" sqref="N9:N14" xr:uid="{00000000-0002-0000-0200-000003000000}">
      <formula1>art_buget</formula1>
    </dataValidation>
    <dataValidation type="list" allowBlank="1" showInputMessage="1" showErrorMessage="1" sqref="M9:M14" xr:uid="{00000000-0002-0000-0200-000004000000}">
      <formula1>"DA, NU"</formula1>
    </dataValidation>
    <dataValidation type="list" allowBlank="1" showInputMessage="1" showErrorMessage="1" sqref="L9:L14" xr:uid="{00000000-0002-0000-0200-000008000000}">
      <formula1>"Trim I, Trim II, Trim III, Trim IV"</formula1>
    </dataValidation>
    <dataValidation type="list" allowBlank="1" showInputMessage="1" showErrorMessage="1" sqref="Q9:Q14" xr:uid="{9D04D490-57E2-49D3-9D32-408DFEE21E8F}">
      <formula1>"DA,NU"</formula1>
    </dataValidation>
    <dataValidation type="list" allowBlank="1" showInputMessage="1" showErrorMessage="1" sqref="P9:P14" xr:uid="{F64B9857-9FB6-4A7F-AA45-90007E60B5C4}">
      <formula1>"CAP,AC"</formula1>
    </dataValidation>
    <dataValidation type="list" allowBlank="1" showInputMessage="1" showErrorMessage="1" sqref="K9:K15" xr:uid="{00000000-0002-0000-0200-000002000000}">
      <formula1>status_achiz</formula1>
    </dataValidation>
    <dataValidation type="list" allowBlank="1" showInputMessage="1" showErrorMessage="1" sqref="I9:I15" xr:uid="{00000000-0002-0000-0200-000005000000}">
      <formula1>tip_procedura</formula1>
    </dataValidation>
    <dataValidation type="list" allowBlank="1" showInputMessage="1" showErrorMessage="1" sqref="J9:J15" xr:uid="{00000000-0002-0000-0200-000007000000}">
      <formula1>mod_derulare</formula1>
    </dataValidation>
  </dataValidations>
  <pageMargins left="0.70866141732283472" right="0.31989583333333332" top="0.74803149606299213" bottom="0.74803149606299213" header="0.31496062992125984" footer="0.31496062992125984"/>
  <pageSetup paperSize="9" scale="35" orientation="landscape" r:id="rId1"/>
  <headerFooter>
    <oddFooter>&amp;R&amp;20Pag. &amp;P/&amp;N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69"/>
  <sheetViews>
    <sheetView topLeftCell="E1" zoomScale="85" zoomScaleNormal="85" workbookViewId="0">
      <selection activeCell="G12" sqref="G12"/>
    </sheetView>
  </sheetViews>
  <sheetFormatPr defaultColWidth="9.140625" defaultRowHeight="15" x14ac:dyDescent="0.25"/>
  <cols>
    <col min="1" max="1" width="18.140625" style="15" customWidth="1"/>
    <col min="2" max="2" width="43.5703125" style="15" customWidth="1"/>
    <col min="3" max="3" width="21.42578125" style="15" customWidth="1"/>
    <col min="4" max="4" width="21.7109375" style="179" customWidth="1"/>
    <col min="5" max="5" width="23.28515625" style="15" customWidth="1"/>
    <col min="6" max="6" width="20" style="15" customWidth="1"/>
    <col min="7" max="7" width="17.7109375" style="15" customWidth="1"/>
    <col min="8" max="8" width="18.42578125" style="15" customWidth="1"/>
    <col min="9" max="10" width="25.85546875" style="15" customWidth="1"/>
    <col min="11" max="11" width="15.85546875" style="15" customWidth="1"/>
    <col min="12" max="12" width="15.7109375" style="15" customWidth="1"/>
    <col min="13" max="13" width="38.85546875" style="15" customWidth="1"/>
    <col min="14" max="14" width="18.140625" style="15" customWidth="1"/>
    <col min="15" max="15" width="15.5703125" style="15" customWidth="1"/>
    <col min="16" max="16" width="19.28515625" style="15" customWidth="1"/>
    <col min="17" max="17" width="17.5703125" style="103" customWidth="1"/>
    <col min="18" max="16384" width="9.140625" style="15"/>
  </cols>
  <sheetData>
    <row r="1" spans="1:17" ht="21" x14ac:dyDescent="0.3">
      <c r="A1" s="54"/>
      <c r="B1" s="59"/>
      <c r="C1" s="56"/>
      <c r="D1" s="166"/>
      <c r="E1" s="54"/>
      <c r="F1" s="54"/>
      <c r="G1" s="54"/>
      <c r="H1" s="54"/>
      <c r="I1" s="479" t="s">
        <v>121</v>
      </c>
      <c r="J1" s="479"/>
      <c r="K1" s="479"/>
      <c r="L1" s="479"/>
      <c r="M1" s="479"/>
    </row>
    <row r="2" spans="1:17" ht="18.75" x14ac:dyDescent="0.3">
      <c r="A2" s="54"/>
      <c r="B2" s="55"/>
      <c r="C2" s="54"/>
      <c r="D2" s="166"/>
      <c r="E2" s="54"/>
      <c r="F2" s="54"/>
      <c r="G2" s="54"/>
      <c r="H2" s="54"/>
      <c r="I2" s="479" t="s">
        <v>122</v>
      </c>
      <c r="J2" s="479"/>
      <c r="K2" s="479"/>
      <c r="L2" s="479"/>
      <c r="M2" s="479"/>
    </row>
    <row r="3" spans="1:17" ht="18.75" x14ac:dyDescent="0.3">
      <c r="A3" s="54"/>
      <c r="B3" s="55"/>
      <c r="C3" s="54"/>
      <c r="D3" s="166"/>
      <c r="E3" s="54"/>
      <c r="F3" s="54"/>
      <c r="G3" s="54"/>
      <c r="H3" s="54"/>
      <c r="I3" s="480" t="s">
        <v>123</v>
      </c>
      <c r="J3" s="480"/>
      <c r="K3" s="480"/>
      <c r="L3" s="480"/>
      <c r="M3" s="480"/>
    </row>
    <row r="4" spans="1:17" ht="18.75" x14ac:dyDescent="0.3">
      <c r="A4" s="481"/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</row>
    <row r="5" spans="1:17" ht="18.75" x14ac:dyDescent="0.25">
      <c r="A5" s="479" t="s">
        <v>213</v>
      </c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17" ht="15.75" customHeight="1" x14ac:dyDescent="0.25">
      <c r="A6" s="479" t="s">
        <v>214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</row>
    <row r="8" spans="1:17" ht="56.25" x14ac:dyDescent="0.25">
      <c r="A8" s="34" t="s">
        <v>0</v>
      </c>
      <c r="B8" s="35" t="s">
        <v>1</v>
      </c>
      <c r="C8" s="35" t="s">
        <v>2</v>
      </c>
      <c r="D8" s="167" t="s">
        <v>3</v>
      </c>
      <c r="E8" s="35" t="s">
        <v>405</v>
      </c>
      <c r="F8" s="35" t="s">
        <v>209</v>
      </c>
      <c r="G8" s="35" t="s">
        <v>4</v>
      </c>
      <c r="H8" s="35" t="s">
        <v>5</v>
      </c>
      <c r="I8" s="35" t="s">
        <v>6</v>
      </c>
      <c r="J8" s="35" t="s">
        <v>153</v>
      </c>
      <c r="K8" s="35" t="s">
        <v>7</v>
      </c>
      <c r="L8" s="35" t="s">
        <v>8</v>
      </c>
      <c r="M8" s="35" t="s">
        <v>9</v>
      </c>
      <c r="N8" s="17" t="s">
        <v>10</v>
      </c>
      <c r="O8" s="17" t="s">
        <v>11</v>
      </c>
      <c r="P8" s="17" t="s">
        <v>12</v>
      </c>
      <c r="Q8" s="104" t="s">
        <v>215</v>
      </c>
    </row>
    <row r="9" spans="1:17" ht="31.5" x14ac:dyDescent="0.25">
      <c r="A9" s="83">
        <v>7</v>
      </c>
      <c r="B9" s="73" t="s">
        <v>314</v>
      </c>
      <c r="C9" s="77" t="s">
        <v>308</v>
      </c>
      <c r="D9" s="168">
        <v>34209.75</v>
      </c>
      <c r="E9" s="149"/>
      <c r="F9" s="150"/>
      <c r="G9" s="137">
        <v>43340</v>
      </c>
      <c r="H9" s="137">
        <v>43707</v>
      </c>
      <c r="I9" s="74" t="s">
        <v>175</v>
      </c>
      <c r="J9" s="83"/>
      <c r="K9" s="83" t="s">
        <v>14</v>
      </c>
      <c r="L9" s="83" t="s">
        <v>205</v>
      </c>
      <c r="M9" s="13"/>
      <c r="N9" s="140"/>
      <c r="O9" s="140"/>
      <c r="P9" s="17"/>
      <c r="Q9" s="141"/>
    </row>
    <row r="10" spans="1:17" ht="42" customHeight="1" x14ac:dyDescent="0.25">
      <c r="A10" s="106">
        <v>11</v>
      </c>
      <c r="B10" s="76" t="s">
        <v>313</v>
      </c>
      <c r="C10" s="80" t="s">
        <v>239</v>
      </c>
      <c r="D10" s="161">
        <v>6500</v>
      </c>
      <c r="E10" s="161"/>
      <c r="F10" s="78"/>
      <c r="G10" s="82">
        <v>43676</v>
      </c>
      <c r="H10" s="82">
        <v>43768</v>
      </c>
      <c r="I10" s="83" t="s">
        <v>13</v>
      </c>
      <c r="J10" s="83"/>
      <c r="K10" s="74" t="s">
        <v>14</v>
      </c>
      <c r="L10" s="74" t="s">
        <v>205</v>
      </c>
      <c r="M10" s="115"/>
      <c r="N10" s="18"/>
      <c r="O10" s="18"/>
      <c r="P10" s="29"/>
      <c r="Q10" s="105" t="s">
        <v>242</v>
      </c>
    </row>
    <row r="11" spans="1:17" ht="42" customHeight="1" x14ac:dyDescent="0.25">
      <c r="A11" s="106">
        <v>12</v>
      </c>
      <c r="B11" s="76" t="s">
        <v>232</v>
      </c>
      <c r="C11" s="77" t="s">
        <v>233</v>
      </c>
      <c r="D11" s="161">
        <f>204673.35+7250+88215</f>
        <v>300138.34999999998</v>
      </c>
      <c r="E11" s="161"/>
      <c r="F11" s="78"/>
      <c r="G11" s="114">
        <v>43709</v>
      </c>
      <c r="H11" s="114">
        <v>43770</v>
      </c>
      <c r="I11" s="83" t="s">
        <v>19</v>
      </c>
      <c r="J11" s="83"/>
      <c r="K11" s="74" t="s">
        <v>27</v>
      </c>
      <c r="L11" s="74" t="s">
        <v>202</v>
      </c>
      <c r="M11" s="115" t="s">
        <v>303</v>
      </c>
      <c r="N11" s="18"/>
      <c r="O11" s="18"/>
      <c r="P11" s="29"/>
      <c r="Q11" s="105" t="s">
        <v>242</v>
      </c>
    </row>
    <row r="12" spans="1:17" ht="143.25" customHeight="1" x14ac:dyDescent="0.25">
      <c r="A12" s="106">
        <v>13</v>
      </c>
      <c r="B12" s="144" t="s">
        <v>315</v>
      </c>
      <c r="C12" s="111" t="s">
        <v>316</v>
      </c>
      <c r="D12" s="169">
        <v>158021.19</v>
      </c>
      <c r="E12" s="161"/>
      <c r="F12" s="78"/>
      <c r="G12" s="143">
        <v>43696</v>
      </c>
      <c r="H12" s="143">
        <v>43814</v>
      </c>
      <c r="I12" s="115" t="s">
        <v>19</v>
      </c>
      <c r="J12" s="74"/>
      <c r="K12" s="74" t="s">
        <v>27</v>
      </c>
      <c r="L12" s="74" t="s">
        <v>202</v>
      </c>
      <c r="M12" s="145" t="s">
        <v>317</v>
      </c>
      <c r="N12" s="18"/>
      <c r="O12" s="18"/>
      <c r="P12" s="29"/>
      <c r="Q12" s="105" t="s">
        <v>242</v>
      </c>
    </row>
    <row r="13" spans="1:17" ht="78" customHeight="1" x14ac:dyDescent="0.25">
      <c r="A13" s="106">
        <v>14</v>
      </c>
      <c r="B13" s="73" t="s">
        <v>230</v>
      </c>
      <c r="C13" s="74" t="s">
        <v>231</v>
      </c>
      <c r="D13" s="168">
        <f>62268+129600</f>
        <v>191868</v>
      </c>
      <c r="E13" s="168"/>
      <c r="F13" s="75"/>
      <c r="G13" s="163">
        <v>43499</v>
      </c>
      <c r="H13" s="163">
        <v>43951</v>
      </c>
      <c r="I13" s="74" t="s">
        <v>19</v>
      </c>
      <c r="J13" s="74"/>
      <c r="K13" s="74" t="s">
        <v>14</v>
      </c>
      <c r="L13" s="74" t="s">
        <v>202</v>
      </c>
      <c r="M13" s="74"/>
      <c r="N13" s="18"/>
      <c r="O13" s="18"/>
      <c r="P13" s="29"/>
      <c r="Q13" s="105" t="s">
        <v>242</v>
      </c>
    </row>
    <row r="14" spans="1:17" ht="59.25" customHeight="1" x14ac:dyDescent="0.25">
      <c r="A14" s="106">
        <v>15</v>
      </c>
      <c r="B14" s="76" t="s">
        <v>240</v>
      </c>
      <c r="C14" s="80" t="s">
        <v>241</v>
      </c>
      <c r="D14" s="161">
        <v>3131100</v>
      </c>
      <c r="E14" s="161"/>
      <c r="F14" s="78"/>
      <c r="G14" s="82">
        <v>43678</v>
      </c>
      <c r="H14" s="163">
        <v>43829</v>
      </c>
      <c r="I14" s="83" t="s">
        <v>13</v>
      </c>
      <c r="J14" s="83"/>
      <c r="K14" s="115" t="s">
        <v>14</v>
      </c>
      <c r="L14" s="115" t="s">
        <v>204</v>
      </c>
      <c r="M14" s="83"/>
      <c r="N14" s="18"/>
      <c r="O14" s="18"/>
      <c r="P14" s="29"/>
      <c r="Q14" s="105" t="s">
        <v>242</v>
      </c>
    </row>
    <row r="15" spans="1:17" ht="36" customHeight="1" x14ac:dyDescent="0.25">
      <c r="A15" s="106">
        <v>16</v>
      </c>
      <c r="B15" s="76" t="s">
        <v>237</v>
      </c>
      <c r="C15" s="81" t="s">
        <v>238</v>
      </c>
      <c r="D15" s="161">
        <v>6399</v>
      </c>
      <c r="E15" s="161"/>
      <c r="F15" s="78">
        <v>4798.08</v>
      </c>
      <c r="G15" s="114">
        <v>43497</v>
      </c>
      <c r="H15" s="114">
        <v>43594</v>
      </c>
      <c r="I15" s="83" t="s">
        <v>175</v>
      </c>
      <c r="J15" s="83"/>
      <c r="K15" s="74" t="s">
        <v>27</v>
      </c>
      <c r="L15" s="115" t="s">
        <v>205</v>
      </c>
      <c r="M15" s="115" t="s">
        <v>302</v>
      </c>
      <c r="N15" s="18"/>
      <c r="O15" s="18"/>
      <c r="P15" s="29"/>
      <c r="Q15" s="105" t="s">
        <v>242</v>
      </c>
    </row>
    <row r="16" spans="1:17" ht="71.25" customHeight="1" x14ac:dyDescent="0.25">
      <c r="A16" s="106">
        <v>17</v>
      </c>
      <c r="B16" s="76" t="s">
        <v>235</v>
      </c>
      <c r="C16" s="80" t="s">
        <v>236</v>
      </c>
      <c r="D16" s="161">
        <v>21000</v>
      </c>
      <c r="E16" s="161"/>
      <c r="F16" s="78"/>
      <c r="G16" s="82">
        <v>43678</v>
      </c>
      <c r="H16" s="82">
        <v>43799</v>
      </c>
      <c r="I16" s="83" t="s">
        <v>175</v>
      </c>
      <c r="J16" s="83"/>
      <c r="K16" s="74" t="s">
        <v>27</v>
      </c>
      <c r="L16" s="115" t="s">
        <v>204</v>
      </c>
      <c r="M16" s="116"/>
      <c r="N16" s="18"/>
      <c r="O16" s="18"/>
      <c r="P16" s="29"/>
      <c r="Q16" s="105" t="s">
        <v>242</v>
      </c>
    </row>
    <row r="17" spans="1:18" s="28" customFormat="1" ht="63.75" customHeight="1" x14ac:dyDescent="0.25">
      <c r="A17" s="106">
        <v>18</v>
      </c>
      <c r="B17" s="73" t="s">
        <v>234</v>
      </c>
      <c r="C17" s="79" t="s">
        <v>163</v>
      </c>
      <c r="D17" s="161">
        <f xml:space="preserve"> 495+432+432</f>
        <v>1359</v>
      </c>
      <c r="E17" s="161"/>
      <c r="F17" s="78"/>
      <c r="G17" s="163">
        <v>44075</v>
      </c>
      <c r="H17" s="163">
        <v>44104</v>
      </c>
      <c r="I17" s="83" t="s">
        <v>175</v>
      </c>
      <c r="J17" s="74"/>
      <c r="K17" s="74" t="s">
        <v>14</v>
      </c>
      <c r="L17" s="74" t="s">
        <v>202</v>
      </c>
      <c r="M17" s="74"/>
      <c r="N17" s="18"/>
      <c r="O17" s="18"/>
      <c r="P17" s="65"/>
      <c r="Q17" s="105" t="s">
        <v>242</v>
      </c>
    </row>
    <row r="18" spans="1:18" s="28" customFormat="1" ht="55.5" customHeight="1" x14ac:dyDescent="0.25">
      <c r="A18" s="107">
        <v>1</v>
      </c>
      <c r="B18" s="86" t="s">
        <v>245</v>
      </c>
      <c r="C18" s="87" t="s">
        <v>246</v>
      </c>
      <c r="D18" s="160">
        <v>21330</v>
      </c>
      <c r="E18" s="149"/>
      <c r="F18" s="150"/>
      <c r="G18" s="90">
        <v>43544</v>
      </c>
      <c r="H18" s="90">
        <v>43574</v>
      </c>
      <c r="I18" s="83" t="s">
        <v>175</v>
      </c>
      <c r="J18" s="83" t="s">
        <v>152</v>
      </c>
      <c r="K18" s="115" t="s">
        <v>20</v>
      </c>
      <c r="L18" s="115" t="s">
        <v>205</v>
      </c>
      <c r="M18" s="111" t="s">
        <v>326</v>
      </c>
      <c r="N18" s="18"/>
      <c r="O18" s="18"/>
      <c r="P18" s="65"/>
      <c r="Q18" s="105" t="s">
        <v>244</v>
      </c>
    </row>
    <row r="19" spans="1:18" s="28" customFormat="1" ht="121.5" customHeight="1" x14ac:dyDescent="0.25">
      <c r="A19" s="107">
        <v>2</v>
      </c>
      <c r="B19" s="88" t="s">
        <v>247</v>
      </c>
      <c r="C19" s="89" t="s">
        <v>248</v>
      </c>
      <c r="D19" s="188">
        <v>841244</v>
      </c>
      <c r="E19" s="110"/>
      <c r="F19" s="11"/>
      <c r="G19" s="90">
        <v>43710</v>
      </c>
      <c r="H19" s="90">
        <v>43753</v>
      </c>
      <c r="I19" s="13" t="s">
        <v>52</v>
      </c>
      <c r="J19" s="13"/>
      <c r="K19" s="74" t="s">
        <v>148</v>
      </c>
      <c r="L19" s="74" t="s">
        <v>202</v>
      </c>
      <c r="M19" s="187" t="s">
        <v>252</v>
      </c>
      <c r="N19" s="18"/>
      <c r="O19" s="18"/>
      <c r="P19" s="65"/>
      <c r="Q19" s="105" t="s">
        <v>244</v>
      </c>
      <c r="R19" s="28" t="s">
        <v>338</v>
      </c>
    </row>
    <row r="20" spans="1:18" s="28" customFormat="1" ht="55.5" customHeight="1" x14ac:dyDescent="0.25">
      <c r="A20" s="117">
        <v>3</v>
      </c>
      <c r="B20" s="118" t="s">
        <v>249</v>
      </c>
      <c r="C20" s="119" t="s">
        <v>250</v>
      </c>
      <c r="D20" s="170">
        <v>68908</v>
      </c>
      <c r="E20" s="180"/>
      <c r="F20" s="120"/>
      <c r="G20" s="121">
        <v>43864</v>
      </c>
      <c r="H20" s="121">
        <v>43889</v>
      </c>
      <c r="I20" s="122" t="s">
        <v>175</v>
      </c>
      <c r="J20" s="122"/>
      <c r="K20" s="123" t="s">
        <v>27</v>
      </c>
      <c r="L20" s="74"/>
      <c r="M20" s="70" t="s">
        <v>304</v>
      </c>
      <c r="N20" s="18"/>
      <c r="O20" s="18"/>
      <c r="P20" s="65"/>
      <c r="Q20" s="105" t="s">
        <v>244</v>
      </c>
    </row>
    <row r="21" spans="1:18" s="28" customFormat="1" ht="73.5" customHeight="1" x14ac:dyDescent="0.25">
      <c r="A21" s="108">
        <v>4</v>
      </c>
      <c r="B21" s="88" t="s">
        <v>251</v>
      </c>
      <c r="C21" s="148" t="s">
        <v>165</v>
      </c>
      <c r="D21" s="162">
        <v>91600</v>
      </c>
      <c r="E21" s="110"/>
      <c r="F21" s="11"/>
      <c r="G21" s="90">
        <v>44230</v>
      </c>
      <c r="H21" s="90">
        <v>44255</v>
      </c>
      <c r="I21" s="13" t="s">
        <v>175</v>
      </c>
      <c r="J21" s="13"/>
      <c r="K21" s="74" t="s">
        <v>14</v>
      </c>
      <c r="L21" s="74" t="s">
        <v>202</v>
      </c>
      <c r="M21" s="70"/>
      <c r="N21" s="18"/>
      <c r="O21" s="18"/>
      <c r="P21" s="65"/>
      <c r="Q21" s="105" t="s">
        <v>244</v>
      </c>
    </row>
    <row r="22" spans="1:18" s="28" customFormat="1" ht="73.5" customHeight="1" x14ac:dyDescent="0.25">
      <c r="A22" s="164">
        <v>1</v>
      </c>
      <c r="B22" s="76" t="s">
        <v>289</v>
      </c>
      <c r="C22" s="148" t="s">
        <v>290</v>
      </c>
      <c r="D22" s="149">
        <v>63385</v>
      </c>
      <c r="E22" s="149"/>
      <c r="F22" s="150"/>
      <c r="G22" s="90">
        <v>43405</v>
      </c>
      <c r="H22" s="90">
        <v>43423</v>
      </c>
      <c r="I22" s="83" t="s">
        <v>175</v>
      </c>
      <c r="J22" s="83"/>
      <c r="K22" s="74" t="s">
        <v>14</v>
      </c>
      <c r="L22" s="74" t="s">
        <v>205</v>
      </c>
      <c r="M22" s="70"/>
      <c r="N22" s="18"/>
      <c r="O22" s="18"/>
      <c r="P22" s="65"/>
      <c r="Q22" s="105" t="s">
        <v>216</v>
      </c>
    </row>
    <row r="23" spans="1:18" s="28" customFormat="1" ht="73.5" customHeight="1" x14ac:dyDescent="0.25">
      <c r="A23" s="164">
        <v>2</v>
      </c>
      <c r="B23" s="76" t="s">
        <v>291</v>
      </c>
      <c r="C23" s="148" t="s">
        <v>248</v>
      </c>
      <c r="D23" s="149">
        <v>260295</v>
      </c>
      <c r="E23" s="149">
        <v>45000</v>
      </c>
      <c r="F23" s="150"/>
      <c r="G23" s="90">
        <v>43577</v>
      </c>
      <c r="H23" s="90">
        <v>43601</v>
      </c>
      <c r="I23" s="83" t="s">
        <v>52</v>
      </c>
      <c r="J23" s="83"/>
      <c r="K23" s="74" t="s">
        <v>14</v>
      </c>
      <c r="L23" s="74" t="s">
        <v>205</v>
      </c>
      <c r="M23" s="74" t="s">
        <v>327</v>
      </c>
      <c r="N23" s="18"/>
      <c r="O23" s="18"/>
      <c r="P23" s="65"/>
      <c r="Q23" s="105" t="s">
        <v>216</v>
      </c>
    </row>
    <row r="24" spans="1:18" s="28" customFormat="1" ht="73.5" customHeight="1" x14ac:dyDescent="0.25">
      <c r="A24" s="38">
        <v>3</v>
      </c>
      <c r="B24" s="9" t="s">
        <v>292</v>
      </c>
      <c r="C24" s="10" t="s">
        <v>293</v>
      </c>
      <c r="D24" s="110">
        <v>50420.4</v>
      </c>
      <c r="E24" s="110" t="s">
        <v>300</v>
      </c>
      <c r="F24" s="11"/>
      <c r="G24" s="12">
        <v>43709</v>
      </c>
      <c r="H24" s="12">
        <v>43723</v>
      </c>
      <c r="I24" s="13" t="s">
        <v>175</v>
      </c>
      <c r="J24" s="13"/>
      <c r="K24" s="111" t="s">
        <v>33</v>
      </c>
      <c r="L24" s="74" t="s">
        <v>205</v>
      </c>
      <c r="M24" s="70" t="s">
        <v>301</v>
      </c>
      <c r="N24" s="18"/>
      <c r="O24" s="18"/>
      <c r="P24" s="65"/>
      <c r="Q24" s="105" t="s">
        <v>216</v>
      </c>
    </row>
    <row r="25" spans="1:18" s="28" customFormat="1" ht="73.5" customHeight="1" x14ac:dyDescent="0.25">
      <c r="A25" s="38">
        <v>1</v>
      </c>
      <c r="B25" s="144" t="s">
        <v>324</v>
      </c>
      <c r="C25" s="159" t="s">
        <v>268</v>
      </c>
      <c r="D25" s="161">
        <v>453780</v>
      </c>
      <c r="E25" s="149"/>
      <c r="F25" s="150"/>
      <c r="G25" s="158">
        <v>43797</v>
      </c>
      <c r="H25" s="158">
        <v>43839</v>
      </c>
      <c r="I25" s="83" t="s">
        <v>52</v>
      </c>
      <c r="J25" s="83" t="s">
        <v>152</v>
      </c>
      <c r="K25" s="116" t="s">
        <v>20</v>
      </c>
      <c r="L25" s="111" t="s">
        <v>204</v>
      </c>
      <c r="M25" s="111" t="s">
        <v>325</v>
      </c>
      <c r="N25" s="18"/>
      <c r="O25" s="18"/>
      <c r="P25" s="65"/>
      <c r="Q25" s="105" t="s">
        <v>318</v>
      </c>
    </row>
    <row r="26" spans="1:18" s="28" customFormat="1" ht="70.5" customHeight="1" x14ac:dyDescent="0.25">
      <c r="A26" s="38">
        <v>1</v>
      </c>
      <c r="B26" s="91" t="s">
        <v>254</v>
      </c>
      <c r="C26" s="92" t="s">
        <v>253</v>
      </c>
      <c r="D26" s="171">
        <v>5142899.01</v>
      </c>
      <c r="E26" s="181">
        <f>457800+4115100</f>
        <v>4572900</v>
      </c>
      <c r="F26" s="124">
        <f>457800+4115100</f>
        <v>4572900</v>
      </c>
      <c r="G26" s="93">
        <v>43374</v>
      </c>
      <c r="H26" s="93">
        <v>43524</v>
      </c>
      <c r="I26" s="83" t="s">
        <v>13</v>
      </c>
      <c r="J26" s="13"/>
      <c r="K26" s="74" t="s">
        <v>27</v>
      </c>
      <c r="L26" s="70" t="s">
        <v>205</v>
      </c>
      <c r="M26" s="70"/>
      <c r="N26" s="18"/>
      <c r="O26" s="18"/>
      <c r="P26" s="65"/>
      <c r="Q26" s="105" t="s">
        <v>218</v>
      </c>
    </row>
    <row r="27" spans="1:18" s="28" customFormat="1" ht="77.25" customHeight="1" x14ac:dyDescent="0.25">
      <c r="A27" s="14">
        <v>2</v>
      </c>
      <c r="B27" s="91" t="s">
        <v>255</v>
      </c>
      <c r="C27" s="92" t="s">
        <v>253</v>
      </c>
      <c r="D27" s="171">
        <v>581512.6</v>
      </c>
      <c r="E27" s="181">
        <v>532732</v>
      </c>
      <c r="F27" s="124">
        <v>532732</v>
      </c>
      <c r="G27" s="146">
        <v>43551</v>
      </c>
      <c r="H27" s="146">
        <v>43671</v>
      </c>
      <c r="I27" s="83" t="s">
        <v>13</v>
      </c>
      <c r="J27" s="13"/>
      <c r="K27" s="74" t="s">
        <v>27</v>
      </c>
      <c r="L27" s="125" t="s">
        <v>205</v>
      </c>
      <c r="M27" s="70"/>
      <c r="N27" s="18"/>
      <c r="O27" s="18"/>
      <c r="P27" s="65"/>
      <c r="Q27" s="105" t="s">
        <v>218</v>
      </c>
    </row>
    <row r="28" spans="1:18" s="28" customFormat="1" ht="55.5" customHeight="1" x14ac:dyDescent="0.25">
      <c r="A28" s="38">
        <v>3</v>
      </c>
      <c r="B28" s="91" t="s">
        <v>256</v>
      </c>
      <c r="C28" s="94" t="s">
        <v>257</v>
      </c>
      <c r="D28" s="171">
        <v>33179</v>
      </c>
      <c r="E28" s="110">
        <v>8820</v>
      </c>
      <c r="F28" s="11">
        <v>8820</v>
      </c>
      <c r="G28" s="146">
        <v>43630</v>
      </c>
      <c r="H28" s="146">
        <v>43670</v>
      </c>
      <c r="I28" s="13" t="s">
        <v>175</v>
      </c>
      <c r="J28" s="13"/>
      <c r="K28" s="13" t="s">
        <v>27</v>
      </c>
      <c r="L28" s="70" t="s">
        <v>205</v>
      </c>
      <c r="M28" s="115"/>
      <c r="N28" s="18"/>
      <c r="O28" s="18"/>
      <c r="P28" s="65"/>
      <c r="Q28" s="105" t="s">
        <v>218</v>
      </c>
    </row>
    <row r="29" spans="1:18" s="28" customFormat="1" ht="55.5" customHeight="1" x14ac:dyDescent="0.25">
      <c r="A29" s="14">
        <v>10</v>
      </c>
      <c r="B29" s="95" t="s">
        <v>258</v>
      </c>
      <c r="C29" s="96" t="s">
        <v>259</v>
      </c>
      <c r="D29" s="172">
        <v>20592</v>
      </c>
      <c r="E29" s="110"/>
      <c r="F29" s="11"/>
      <c r="G29" s="97">
        <v>43508</v>
      </c>
      <c r="H29" s="97">
        <v>43555</v>
      </c>
      <c r="I29" s="13" t="s">
        <v>175</v>
      </c>
      <c r="J29" s="13"/>
      <c r="K29" s="13" t="s">
        <v>38</v>
      </c>
      <c r="L29" s="70" t="s">
        <v>46</v>
      </c>
      <c r="M29" s="70"/>
      <c r="N29" s="18"/>
      <c r="O29" s="18"/>
      <c r="P29" s="65"/>
      <c r="Q29" s="105" t="s">
        <v>220</v>
      </c>
    </row>
    <row r="30" spans="1:18" s="28" customFormat="1" ht="55.5" customHeight="1" x14ac:dyDescent="0.25">
      <c r="A30" s="38">
        <v>11</v>
      </c>
      <c r="B30" s="95" t="s">
        <v>260</v>
      </c>
      <c r="C30" s="96" t="s">
        <v>248</v>
      </c>
      <c r="D30" s="172">
        <v>7856.5</v>
      </c>
      <c r="E30" s="110"/>
      <c r="F30" s="11"/>
      <c r="G30" s="147">
        <v>43689</v>
      </c>
      <c r="H30" s="147">
        <v>43700</v>
      </c>
      <c r="I30" s="13" t="s">
        <v>52</v>
      </c>
      <c r="J30" s="13"/>
      <c r="K30" s="13" t="s">
        <v>38</v>
      </c>
      <c r="L30" s="70" t="s">
        <v>201</v>
      </c>
      <c r="M30" s="70"/>
      <c r="N30" s="18"/>
      <c r="O30" s="18"/>
      <c r="P30" s="65"/>
      <c r="Q30" s="105" t="s">
        <v>220</v>
      </c>
    </row>
    <row r="31" spans="1:18" s="28" customFormat="1" ht="173.25" customHeight="1" x14ac:dyDescent="0.25">
      <c r="A31" s="38">
        <v>1</v>
      </c>
      <c r="B31" s="98" t="s">
        <v>261</v>
      </c>
      <c r="C31" s="99" t="s">
        <v>262</v>
      </c>
      <c r="D31" s="173">
        <v>140000</v>
      </c>
      <c r="E31" s="110"/>
      <c r="F31" s="11"/>
      <c r="G31" s="101">
        <v>43549</v>
      </c>
      <c r="H31" s="101">
        <v>43585</v>
      </c>
      <c r="I31" s="13" t="s">
        <v>19</v>
      </c>
      <c r="J31" s="13"/>
      <c r="K31" s="13" t="s">
        <v>33</v>
      </c>
      <c r="L31" s="70" t="s">
        <v>202</v>
      </c>
      <c r="M31" s="70"/>
      <c r="N31" s="18"/>
      <c r="O31" s="18"/>
      <c r="P31" s="65"/>
      <c r="Q31" s="105" t="s">
        <v>226</v>
      </c>
    </row>
    <row r="32" spans="1:18" s="28" customFormat="1" ht="144" customHeight="1" x14ac:dyDescent="0.25">
      <c r="A32" s="38">
        <v>2</v>
      </c>
      <c r="B32" s="98" t="s">
        <v>263</v>
      </c>
      <c r="C32" s="100" t="s">
        <v>264</v>
      </c>
      <c r="D32" s="173">
        <v>71700</v>
      </c>
      <c r="E32" s="110"/>
      <c r="F32" s="11"/>
      <c r="G32" s="101">
        <v>43541</v>
      </c>
      <c r="H32" s="101">
        <v>43585</v>
      </c>
      <c r="I32" s="13" t="s">
        <v>19</v>
      </c>
      <c r="J32" s="13"/>
      <c r="K32" s="13" t="s">
        <v>33</v>
      </c>
      <c r="L32" s="70" t="s">
        <v>202</v>
      </c>
      <c r="M32" s="70"/>
      <c r="N32" s="18"/>
      <c r="O32" s="18"/>
      <c r="P32" s="65"/>
      <c r="Q32" s="105" t="s">
        <v>226</v>
      </c>
    </row>
    <row r="33" spans="1:17" s="28" customFormat="1" ht="71.25" customHeight="1" x14ac:dyDescent="0.25">
      <c r="A33" s="38">
        <v>3</v>
      </c>
      <c r="B33" s="98" t="s">
        <v>265</v>
      </c>
      <c r="C33" s="100" t="s">
        <v>266</v>
      </c>
      <c r="D33" s="173">
        <v>72400</v>
      </c>
      <c r="E33" s="110"/>
      <c r="F33" s="11"/>
      <c r="G33" s="101">
        <v>43525</v>
      </c>
      <c r="H33" s="101">
        <v>43556</v>
      </c>
      <c r="I33" s="13" t="s">
        <v>175</v>
      </c>
      <c r="J33" s="13"/>
      <c r="K33" s="13" t="s">
        <v>33</v>
      </c>
      <c r="L33" s="70" t="s">
        <v>205</v>
      </c>
      <c r="M33" s="70"/>
      <c r="N33" s="18"/>
      <c r="O33" s="18"/>
      <c r="P33" s="65"/>
      <c r="Q33" s="105" t="s">
        <v>226</v>
      </c>
    </row>
    <row r="34" spans="1:17" s="28" customFormat="1" ht="67.5" customHeight="1" x14ac:dyDescent="0.25">
      <c r="A34" s="38">
        <v>4</v>
      </c>
      <c r="B34" s="98" t="s">
        <v>267</v>
      </c>
      <c r="C34" s="100" t="s">
        <v>268</v>
      </c>
      <c r="D34" s="174">
        <v>3663.87</v>
      </c>
      <c r="E34" s="110"/>
      <c r="F34" s="11"/>
      <c r="G34" s="102">
        <v>43544</v>
      </c>
      <c r="H34" s="101">
        <v>43565</v>
      </c>
      <c r="I34" s="13" t="s">
        <v>175</v>
      </c>
      <c r="J34" s="13"/>
      <c r="K34" s="13" t="s">
        <v>33</v>
      </c>
      <c r="L34" s="70" t="s">
        <v>205</v>
      </c>
      <c r="M34" s="70"/>
      <c r="N34" s="18"/>
      <c r="O34" s="18"/>
      <c r="P34" s="65"/>
      <c r="Q34" s="105" t="s">
        <v>226</v>
      </c>
    </row>
    <row r="35" spans="1:17" s="28" customFormat="1" ht="67.5" customHeight="1" x14ac:dyDescent="0.25">
      <c r="A35" s="38">
        <v>5</v>
      </c>
      <c r="B35" s="98" t="s">
        <v>269</v>
      </c>
      <c r="C35" s="100" t="s">
        <v>246</v>
      </c>
      <c r="D35" s="173">
        <v>133620</v>
      </c>
      <c r="E35" s="110"/>
      <c r="F35" s="11"/>
      <c r="G35" s="101">
        <v>43536</v>
      </c>
      <c r="H35" s="101">
        <v>43556</v>
      </c>
      <c r="I35" s="13" t="s">
        <v>52</v>
      </c>
      <c r="J35" s="13"/>
      <c r="K35" s="13" t="s">
        <v>33</v>
      </c>
      <c r="L35" s="70" t="s">
        <v>202</v>
      </c>
      <c r="M35" s="70"/>
      <c r="N35" s="18"/>
      <c r="O35" s="18"/>
      <c r="P35" s="65"/>
      <c r="Q35" s="105" t="s">
        <v>226</v>
      </c>
    </row>
    <row r="36" spans="1:17" ht="36" x14ac:dyDescent="0.25">
      <c r="A36" s="38">
        <v>6</v>
      </c>
      <c r="B36" s="98" t="s">
        <v>270</v>
      </c>
      <c r="C36" s="100" t="s">
        <v>271</v>
      </c>
      <c r="D36" s="173">
        <v>1600</v>
      </c>
      <c r="E36" s="64"/>
      <c r="F36" s="36"/>
      <c r="G36" s="101">
        <v>43539</v>
      </c>
      <c r="H36" s="101">
        <v>43570</v>
      </c>
      <c r="I36" s="13" t="s">
        <v>174</v>
      </c>
      <c r="J36" s="37"/>
      <c r="K36" s="13" t="s">
        <v>33</v>
      </c>
      <c r="L36" s="70" t="s">
        <v>205</v>
      </c>
      <c r="M36" s="37"/>
      <c r="N36" s="18"/>
      <c r="O36" s="18"/>
      <c r="P36" s="65"/>
      <c r="Q36" s="105" t="s">
        <v>226</v>
      </c>
    </row>
    <row r="37" spans="1:17" ht="53.25" customHeight="1" x14ac:dyDescent="0.25">
      <c r="A37" s="38">
        <v>7</v>
      </c>
      <c r="B37" s="98" t="s">
        <v>272</v>
      </c>
      <c r="C37" s="100" t="s">
        <v>273</v>
      </c>
      <c r="D37" s="173">
        <v>500000</v>
      </c>
      <c r="E37" s="64"/>
      <c r="F37" s="36"/>
      <c r="G37" s="101">
        <v>43529</v>
      </c>
      <c r="H37" s="101">
        <v>43585</v>
      </c>
      <c r="I37" s="37" t="s">
        <v>52</v>
      </c>
      <c r="J37" s="37"/>
      <c r="K37" s="13" t="s">
        <v>33</v>
      </c>
      <c r="L37" s="70" t="s">
        <v>202</v>
      </c>
      <c r="M37" s="61"/>
      <c r="N37" s="18"/>
      <c r="O37" s="18"/>
      <c r="P37" s="66"/>
      <c r="Q37" s="105" t="s">
        <v>226</v>
      </c>
    </row>
    <row r="38" spans="1:17" ht="47.25" customHeight="1" x14ac:dyDescent="0.25">
      <c r="A38" s="38">
        <v>8</v>
      </c>
      <c r="B38" s="98" t="s">
        <v>274</v>
      </c>
      <c r="C38" s="100" t="s">
        <v>275</v>
      </c>
      <c r="D38" s="173">
        <v>11700</v>
      </c>
      <c r="E38" s="110"/>
      <c r="F38" s="11"/>
      <c r="G38" s="101">
        <v>43531</v>
      </c>
      <c r="H38" s="101">
        <v>43562</v>
      </c>
      <c r="I38" s="13" t="s">
        <v>175</v>
      </c>
      <c r="J38" s="13"/>
      <c r="K38" s="13" t="s">
        <v>33</v>
      </c>
      <c r="L38" s="70" t="s">
        <v>204</v>
      </c>
      <c r="M38" s="13"/>
      <c r="N38" s="8"/>
      <c r="O38" s="112"/>
      <c r="P38" s="22"/>
      <c r="Q38" s="105" t="s">
        <v>226</v>
      </c>
    </row>
    <row r="39" spans="1:17" ht="52.5" customHeight="1" x14ac:dyDescent="0.25">
      <c r="A39" s="38">
        <v>9</v>
      </c>
      <c r="B39" s="98" t="s">
        <v>276</v>
      </c>
      <c r="C39" s="100" t="s">
        <v>277</v>
      </c>
      <c r="D39" s="173">
        <v>50000</v>
      </c>
      <c r="E39" s="110"/>
      <c r="F39" s="11"/>
      <c r="G39" s="101">
        <v>43534</v>
      </c>
      <c r="H39" s="101">
        <v>43575</v>
      </c>
      <c r="I39" s="13" t="s">
        <v>175</v>
      </c>
      <c r="J39" s="13"/>
      <c r="K39" s="13" t="s">
        <v>33</v>
      </c>
      <c r="L39" s="70" t="s">
        <v>203</v>
      </c>
      <c r="M39" s="13"/>
      <c r="N39" s="1"/>
      <c r="O39" s="25"/>
      <c r="P39" s="5"/>
      <c r="Q39" s="105" t="s">
        <v>226</v>
      </c>
    </row>
    <row r="40" spans="1:17" ht="28.5" customHeight="1" x14ac:dyDescent="0.25">
      <c r="A40" s="38">
        <v>10</v>
      </c>
      <c r="B40" s="98" t="s">
        <v>278</v>
      </c>
      <c r="C40" s="100" t="s">
        <v>279</v>
      </c>
      <c r="D40" s="174">
        <v>13454.57</v>
      </c>
      <c r="E40" s="110"/>
      <c r="F40" s="11"/>
      <c r="G40" s="101">
        <v>43557</v>
      </c>
      <c r="H40" s="101">
        <v>43575</v>
      </c>
      <c r="I40" s="13" t="s">
        <v>175</v>
      </c>
      <c r="J40" s="13"/>
      <c r="K40" s="13" t="s">
        <v>33</v>
      </c>
      <c r="L40" s="70" t="s">
        <v>202</v>
      </c>
      <c r="M40" s="13"/>
      <c r="N40" s="8"/>
      <c r="O40" s="112"/>
      <c r="P40" s="23"/>
      <c r="Q40" s="105" t="s">
        <v>226</v>
      </c>
    </row>
    <row r="41" spans="1:17" ht="27.75" customHeight="1" x14ac:dyDescent="0.25">
      <c r="A41" s="38">
        <v>11</v>
      </c>
      <c r="B41" s="98" t="s">
        <v>280</v>
      </c>
      <c r="C41" s="100" t="s">
        <v>281</v>
      </c>
      <c r="D41" s="174">
        <v>11022.68</v>
      </c>
      <c r="E41" s="165"/>
      <c r="F41" s="11"/>
      <c r="G41" s="101">
        <v>43556</v>
      </c>
      <c r="H41" s="101">
        <v>43585</v>
      </c>
      <c r="I41" s="13" t="s">
        <v>175</v>
      </c>
      <c r="J41" s="13"/>
      <c r="K41" s="13" t="s">
        <v>33</v>
      </c>
      <c r="L41" s="70" t="s">
        <v>202</v>
      </c>
      <c r="M41" s="70"/>
      <c r="N41" s="8"/>
      <c r="O41" s="8"/>
      <c r="Q41" s="105" t="s">
        <v>226</v>
      </c>
    </row>
    <row r="42" spans="1:17" ht="57.75" customHeight="1" x14ac:dyDescent="0.25">
      <c r="A42" s="38">
        <v>12</v>
      </c>
      <c r="B42" s="98" t="s">
        <v>282</v>
      </c>
      <c r="C42" s="100" t="s">
        <v>283</v>
      </c>
      <c r="D42" s="173">
        <v>900</v>
      </c>
      <c r="E42" s="165"/>
      <c r="F42" s="11"/>
      <c r="G42" s="101">
        <v>43560</v>
      </c>
      <c r="H42" s="101">
        <v>43570</v>
      </c>
      <c r="I42" s="13" t="s">
        <v>174</v>
      </c>
      <c r="J42" s="13"/>
      <c r="K42" s="13" t="s">
        <v>33</v>
      </c>
      <c r="L42" s="70" t="s">
        <v>202</v>
      </c>
      <c r="M42" s="70"/>
      <c r="N42" s="8"/>
      <c r="O42" s="8"/>
      <c r="Q42" s="105" t="s">
        <v>226</v>
      </c>
    </row>
    <row r="43" spans="1:17" ht="57.75" customHeight="1" x14ac:dyDescent="0.25">
      <c r="A43" s="38">
        <v>13</v>
      </c>
      <c r="B43" s="98" t="s">
        <v>284</v>
      </c>
      <c r="C43" s="100" t="s">
        <v>285</v>
      </c>
      <c r="D43" s="173">
        <v>600</v>
      </c>
      <c r="E43" s="165"/>
      <c r="F43" s="11"/>
      <c r="G43" s="101">
        <v>43561</v>
      </c>
      <c r="H43" s="101">
        <v>43571</v>
      </c>
      <c r="I43" s="13" t="s">
        <v>174</v>
      </c>
      <c r="J43" s="13"/>
      <c r="K43" s="13" t="s">
        <v>33</v>
      </c>
      <c r="L43" s="70" t="s">
        <v>202</v>
      </c>
      <c r="M43" s="70"/>
      <c r="N43" s="8"/>
      <c r="O43" s="8"/>
      <c r="Q43" s="105" t="s">
        <v>226</v>
      </c>
    </row>
    <row r="44" spans="1:17" ht="72" x14ac:dyDescent="0.25">
      <c r="A44" s="38">
        <v>14</v>
      </c>
      <c r="B44" s="98" t="s">
        <v>286</v>
      </c>
      <c r="C44" s="100" t="s">
        <v>287</v>
      </c>
      <c r="D44" s="173">
        <v>2000</v>
      </c>
      <c r="E44" s="165"/>
      <c r="F44" s="11"/>
      <c r="G44" s="101">
        <v>43562</v>
      </c>
      <c r="H44" s="101">
        <v>43572</v>
      </c>
      <c r="I44" s="13" t="s">
        <v>174</v>
      </c>
      <c r="J44" s="13"/>
      <c r="K44" s="13" t="s">
        <v>33</v>
      </c>
      <c r="L44" s="70" t="s">
        <v>202</v>
      </c>
      <c r="M44" s="70"/>
      <c r="N44" s="8"/>
      <c r="O44" s="8"/>
      <c r="Q44" s="105" t="s">
        <v>226</v>
      </c>
    </row>
    <row r="45" spans="1:17" ht="31.5" x14ac:dyDescent="0.25">
      <c r="A45" s="106">
        <v>1</v>
      </c>
      <c r="B45" s="73" t="s">
        <v>305</v>
      </c>
      <c r="C45" s="77" t="s">
        <v>248</v>
      </c>
      <c r="D45" s="161">
        <v>130000</v>
      </c>
      <c r="E45" s="161">
        <v>130000</v>
      </c>
      <c r="F45" s="129"/>
      <c r="G45" s="82">
        <v>43647</v>
      </c>
      <c r="H45" s="82">
        <v>43678</v>
      </c>
      <c r="I45" s="13" t="s">
        <v>175</v>
      </c>
      <c r="J45" s="131"/>
      <c r="K45" s="131" t="s">
        <v>23</v>
      </c>
      <c r="L45" s="70" t="s">
        <v>202</v>
      </c>
      <c r="M45" s="135" t="s">
        <v>311</v>
      </c>
      <c r="N45" s="133"/>
      <c r="O45" s="133"/>
      <c r="P45" s="113"/>
      <c r="Q45" s="134" t="s">
        <v>219</v>
      </c>
    </row>
    <row r="46" spans="1:17" ht="29.25" customHeight="1" x14ac:dyDescent="0.25">
      <c r="A46" s="106">
        <v>2</v>
      </c>
      <c r="B46" s="76" t="s">
        <v>306</v>
      </c>
      <c r="C46" s="80" t="s">
        <v>257</v>
      </c>
      <c r="D46" s="161">
        <v>42000</v>
      </c>
      <c r="E46" s="161">
        <v>42000</v>
      </c>
      <c r="F46" s="129">
        <v>21480</v>
      </c>
      <c r="G46" s="82">
        <v>43626</v>
      </c>
      <c r="H46" s="114">
        <v>43664</v>
      </c>
      <c r="I46" s="13" t="s">
        <v>175</v>
      </c>
      <c r="J46" s="131"/>
      <c r="K46" s="131" t="s">
        <v>23</v>
      </c>
      <c r="L46" s="70" t="s">
        <v>205</v>
      </c>
      <c r="M46" s="136"/>
      <c r="N46" s="133"/>
      <c r="O46" s="133"/>
      <c r="P46" s="113"/>
      <c r="Q46" s="134" t="s">
        <v>219</v>
      </c>
    </row>
    <row r="47" spans="1:17" ht="42.75" customHeight="1" x14ac:dyDescent="0.25">
      <c r="A47" s="106">
        <v>3</v>
      </c>
      <c r="B47" s="73" t="s">
        <v>307</v>
      </c>
      <c r="C47" s="74" t="s">
        <v>308</v>
      </c>
      <c r="D47" s="168">
        <v>22900</v>
      </c>
      <c r="E47" s="168">
        <v>22900</v>
      </c>
      <c r="F47" s="129">
        <v>19804</v>
      </c>
      <c r="G47" s="82">
        <v>43631</v>
      </c>
      <c r="H47" s="114">
        <v>43636</v>
      </c>
      <c r="I47" s="13" t="s">
        <v>175</v>
      </c>
      <c r="J47" s="131"/>
      <c r="K47" s="131" t="s">
        <v>23</v>
      </c>
      <c r="L47" s="70" t="s">
        <v>205</v>
      </c>
      <c r="M47" s="135"/>
      <c r="N47" s="133"/>
      <c r="O47" s="133"/>
      <c r="P47" s="113"/>
      <c r="Q47" s="134" t="s">
        <v>219</v>
      </c>
    </row>
    <row r="48" spans="1:17" ht="31.5" x14ac:dyDescent="0.25">
      <c r="A48" s="106">
        <v>4</v>
      </c>
      <c r="B48" s="73" t="s">
        <v>309</v>
      </c>
      <c r="C48" s="74" t="s">
        <v>310</v>
      </c>
      <c r="D48" s="168">
        <v>55000</v>
      </c>
      <c r="E48" s="168">
        <v>55000</v>
      </c>
      <c r="F48" s="129"/>
      <c r="G48" s="82">
        <v>43628</v>
      </c>
      <c r="H48" s="82">
        <v>43658</v>
      </c>
      <c r="I48" s="13" t="s">
        <v>175</v>
      </c>
      <c r="J48" s="131"/>
      <c r="K48" s="131" t="s">
        <v>23</v>
      </c>
      <c r="L48" s="70" t="s">
        <v>202</v>
      </c>
      <c r="M48" s="135" t="s">
        <v>311</v>
      </c>
      <c r="N48" s="133"/>
      <c r="O48" s="133"/>
      <c r="P48" s="113"/>
      <c r="Q48" s="134" t="s">
        <v>219</v>
      </c>
    </row>
    <row r="49" spans="1:17" ht="18.75" x14ac:dyDescent="0.25">
      <c r="A49" s="126"/>
      <c r="B49" s="127"/>
      <c r="C49" s="128"/>
      <c r="D49" s="175"/>
      <c r="E49" s="182"/>
      <c r="F49" s="129"/>
      <c r="G49" s="130"/>
      <c r="H49" s="130"/>
      <c r="I49" s="131"/>
      <c r="J49" s="131"/>
      <c r="K49" s="131"/>
      <c r="L49" s="132"/>
      <c r="M49" s="132"/>
      <c r="N49" s="133"/>
      <c r="O49" s="133"/>
      <c r="P49" s="113"/>
      <c r="Q49" s="134"/>
    </row>
    <row r="50" spans="1:17" ht="18.75" x14ac:dyDescent="0.25">
      <c r="A50" s="126"/>
      <c r="B50" s="127"/>
      <c r="C50" s="128"/>
      <c r="D50" s="175"/>
      <c r="E50" s="182"/>
      <c r="F50" s="129"/>
      <c r="G50" s="130"/>
      <c r="H50" s="130"/>
      <c r="I50" s="131"/>
      <c r="J50" s="131"/>
      <c r="K50" s="131"/>
      <c r="L50" s="132"/>
      <c r="M50" s="132"/>
      <c r="N50" s="133"/>
      <c r="O50" s="133"/>
      <c r="P50" s="113"/>
      <c r="Q50" s="134"/>
    </row>
    <row r="51" spans="1:17" ht="24.75" customHeight="1" x14ac:dyDescent="0.25">
      <c r="A51" s="19" t="s">
        <v>129</v>
      </c>
      <c r="B51" s="138"/>
      <c r="C51" s="19"/>
      <c r="D51" s="176" t="e">
        <f>SUBTOTAL(109,#REF!)</f>
        <v>#REF!</v>
      </c>
      <c r="E51" s="139">
        <f>SUBTOTAL(109,Tabel_Proiecte[[Valoarea estimată  pentru 2021 lei fără TVA ]])</f>
        <v>5409352</v>
      </c>
      <c r="F51" s="139"/>
      <c r="G51" s="19"/>
      <c r="H51" s="19"/>
      <c r="I51" s="157"/>
      <c r="J51" s="157"/>
      <c r="K51" s="157"/>
      <c r="L51" s="157"/>
      <c r="M51" s="157"/>
      <c r="N51" s="157"/>
      <c r="O51" s="157"/>
      <c r="Q51" s="142"/>
    </row>
    <row r="52" spans="1:17" x14ac:dyDescent="0.25">
      <c r="A52" s="19"/>
      <c r="B52" s="475" t="s">
        <v>147</v>
      </c>
      <c r="C52" s="475"/>
      <c r="D52" s="475"/>
      <c r="E52" s="19"/>
      <c r="F52" s="19"/>
      <c r="G52" s="20"/>
      <c r="H52" s="20"/>
      <c r="I52" s="62"/>
      <c r="J52" s="62"/>
      <c r="K52" s="476" t="s">
        <v>117</v>
      </c>
      <c r="L52" s="476"/>
      <c r="M52" s="476"/>
    </row>
    <row r="53" spans="1:17" ht="15" customHeight="1" x14ac:dyDescent="0.25">
      <c r="B53" s="473" t="s">
        <v>150</v>
      </c>
      <c r="C53" s="473"/>
      <c r="D53" s="473"/>
      <c r="E53" s="30"/>
      <c r="F53" s="30"/>
      <c r="G53" s="30"/>
      <c r="H53" s="30"/>
      <c r="I53" s="63"/>
      <c r="J53" s="63"/>
      <c r="K53" s="477" t="s">
        <v>210</v>
      </c>
      <c r="L53" s="477"/>
      <c r="M53" s="477"/>
    </row>
    <row r="54" spans="1:17" ht="15" customHeight="1" x14ac:dyDescent="0.25">
      <c r="B54" s="473" t="s">
        <v>118</v>
      </c>
      <c r="C54" s="473"/>
      <c r="D54" s="473"/>
      <c r="E54" s="30"/>
      <c r="F54" s="30"/>
      <c r="G54" s="30"/>
      <c r="H54" s="30"/>
      <c r="I54" s="63"/>
      <c r="J54" s="63"/>
      <c r="K54" s="478" t="s">
        <v>211</v>
      </c>
      <c r="L54" s="478"/>
      <c r="M54" s="478"/>
    </row>
    <row r="55" spans="1:17" ht="15" customHeight="1" x14ac:dyDescent="0.25">
      <c r="B55" s="63"/>
      <c r="C55" s="63"/>
      <c r="D55" s="177"/>
      <c r="E55" s="30"/>
      <c r="F55" s="30"/>
      <c r="G55" s="30"/>
      <c r="H55" s="30"/>
      <c r="I55" s="63"/>
      <c r="J55" s="63"/>
      <c r="K55" s="30"/>
      <c r="L55" s="30"/>
      <c r="M55" s="30"/>
    </row>
    <row r="56" spans="1:17" ht="15" customHeight="1" x14ac:dyDescent="0.25">
      <c r="B56" s="63"/>
      <c r="C56" s="63"/>
      <c r="D56" s="177"/>
      <c r="E56" s="30"/>
      <c r="F56" s="30"/>
      <c r="G56" s="30"/>
      <c r="H56" s="30"/>
      <c r="I56" s="63"/>
      <c r="J56" s="63"/>
      <c r="K56" s="30"/>
      <c r="L56" s="30"/>
      <c r="M56" s="30"/>
    </row>
    <row r="57" spans="1:17" ht="15" customHeight="1" x14ac:dyDescent="0.25">
      <c r="B57" s="63"/>
      <c r="C57" s="63"/>
      <c r="D57" s="177"/>
      <c r="E57" s="30"/>
      <c r="F57" s="30"/>
      <c r="G57" s="30"/>
      <c r="H57" s="30"/>
      <c r="I57" s="63"/>
      <c r="J57" s="63"/>
      <c r="K57" s="30"/>
      <c r="L57" s="30"/>
      <c r="M57" s="30"/>
    </row>
    <row r="58" spans="1:17" ht="15" customHeight="1" x14ac:dyDescent="0.25">
      <c r="B58" s="473" t="s">
        <v>156</v>
      </c>
      <c r="C58" s="473"/>
      <c r="D58" s="473"/>
      <c r="E58" s="30"/>
      <c r="F58" s="30"/>
      <c r="G58" s="30"/>
      <c r="H58" s="30"/>
      <c r="I58" s="63"/>
      <c r="J58" s="63"/>
      <c r="K58" s="473" t="s">
        <v>156</v>
      </c>
      <c r="L58" s="473"/>
      <c r="M58" s="473"/>
    </row>
    <row r="59" spans="1:17" x14ac:dyDescent="0.25">
      <c r="B59" s="473" t="s">
        <v>158</v>
      </c>
      <c r="C59" s="473"/>
      <c r="D59" s="473"/>
      <c r="E59" s="30"/>
      <c r="F59" s="30"/>
      <c r="G59" s="30"/>
      <c r="H59" s="30"/>
      <c r="I59" s="63"/>
      <c r="J59" s="63"/>
      <c r="K59" s="474" t="s">
        <v>212</v>
      </c>
      <c r="L59" s="474"/>
      <c r="M59" s="474"/>
    </row>
    <row r="60" spans="1:17" x14ac:dyDescent="0.25">
      <c r="B60" s="63"/>
      <c r="C60" s="63"/>
      <c r="D60" s="177"/>
      <c r="E60" s="30"/>
      <c r="F60" s="30"/>
      <c r="G60" s="30"/>
      <c r="H60" s="30"/>
      <c r="I60" s="63"/>
      <c r="J60" s="63"/>
      <c r="K60" s="63"/>
      <c r="L60" s="63"/>
      <c r="M60" s="63"/>
    </row>
    <row r="61" spans="1:17" x14ac:dyDescent="0.25">
      <c r="B61" s="63"/>
      <c r="C61" s="63"/>
      <c r="D61" s="177"/>
      <c r="E61" s="30"/>
      <c r="F61" s="30"/>
      <c r="G61" s="30"/>
      <c r="H61" s="30"/>
      <c r="I61" s="63"/>
      <c r="J61" s="63"/>
      <c r="K61" s="63"/>
      <c r="L61" s="63"/>
      <c r="M61" s="63"/>
    </row>
    <row r="62" spans="1:17" x14ac:dyDescent="0.25">
      <c r="B62" s="16"/>
      <c r="C62" s="30"/>
      <c r="D62" s="178"/>
      <c r="E62" s="30"/>
      <c r="F62" s="30"/>
      <c r="G62" s="30"/>
      <c r="H62" s="30"/>
      <c r="I62" s="63"/>
      <c r="J62" s="63"/>
      <c r="K62" s="63"/>
      <c r="L62" s="63"/>
      <c r="M62" s="30"/>
    </row>
    <row r="63" spans="1:17" x14ac:dyDescent="0.25">
      <c r="B63" s="472" t="s">
        <v>119</v>
      </c>
      <c r="C63" s="472"/>
      <c r="D63" s="472"/>
      <c r="E63" s="30"/>
      <c r="F63" s="30"/>
      <c r="G63" s="30"/>
      <c r="H63" s="30"/>
      <c r="I63" s="63"/>
      <c r="J63" s="63"/>
      <c r="K63" s="63"/>
      <c r="L63" s="63"/>
      <c r="M63" s="30"/>
    </row>
    <row r="64" spans="1:17" x14ac:dyDescent="0.25">
      <c r="B64" s="472" t="s">
        <v>157</v>
      </c>
      <c r="C64" s="472"/>
      <c r="D64" s="472"/>
      <c r="E64" s="30"/>
      <c r="F64" s="30"/>
      <c r="G64" s="30"/>
      <c r="H64" s="30"/>
      <c r="I64" s="63"/>
      <c r="J64" s="63"/>
      <c r="K64" s="63"/>
      <c r="L64" s="63"/>
      <c r="M64" s="30"/>
    </row>
    <row r="65" spans="2:13" x14ac:dyDescent="0.25">
      <c r="B65" s="472" t="s">
        <v>120</v>
      </c>
      <c r="C65" s="472"/>
      <c r="D65" s="472"/>
      <c r="E65" s="30"/>
      <c r="F65" s="30"/>
      <c r="G65" s="30"/>
      <c r="H65" s="30"/>
      <c r="I65" s="63"/>
      <c r="J65" s="63"/>
      <c r="K65" s="63"/>
      <c r="L65" s="63"/>
      <c r="M65" s="30"/>
    </row>
    <row r="66" spans="2:13" x14ac:dyDescent="0.25">
      <c r="B66" s="16"/>
      <c r="C66" s="30"/>
      <c r="D66" s="178"/>
      <c r="E66" s="30"/>
      <c r="F66" s="30"/>
      <c r="G66" s="30"/>
      <c r="H66" s="30"/>
      <c r="I66" s="63"/>
      <c r="J66" s="63"/>
      <c r="K66" s="63"/>
      <c r="L66" s="63"/>
      <c r="M66" s="30"/>
    </row>
    <row r="67" spans="2:13" x14ac:dyDescent="0.25">
      <c r="B67" s="16"/>
      <c r="C67" s="30"/>
      <c r="D67" s="178"/>
      <c r="E67" s="30"/>
      <c r="F67" s="30"/>
      <c r="G67" s="30"/>
      <c r="H67" s="30"/>
      <c r="I67" s="63"/>
      <c r="J67" s="63"/>
      <c r="K67" s="63"/>
      <c r="L67" s="63"/>
      <c r="M67" s="30"/>
    </row>
    <row r="68" spans="2:13" x14ac:dyDescent="0.25">
      <c r="B68" s="16"/>
      <c r="C68" s="30"/>
      <c r="D68" s="178"/>
      <c r="E68" s="30"/>
      <c r="F68" s="30"/>
      <c r="G68" s="30"/>
      <c r="H68" s="30"/>
      <c r="I68" s="63"/>
      <c r="J68" s="63"/>
      <c r="K68" s="63"/>
      <c r="L68" s="63"/>
      <c r="M68" s="30"/>
    </row>
    <row r="69" spans="2:13" x14ac:dyDescent="0.25">
      <c r="B69" s="16"/>
      <c r="C69" s="30"/>
      <c r="D69" s="178"/>
      <c r="E69" s="30"/>
      <c r="F69" s="30"/>
      <c r="G69" s="30"/>
      <c r="H69" s="30"/>
      <c r="I69" s="63"/>
      <c r="J69" s="63"/>
      <c r="K69" s="63"/>
      <c r="L69" s="63"/>
      <c r="M69" s="30"/>
    </row>
  </sheetData>
  <sheetProtection sort="0" autoFilter="0" pivotTables="0"/>
  <mergeCells count="19">
    <mergeCell ref="A6:M6"/>
    <mergeCell ref="I1:M1"/>
    <mergeCell ref="I2:M2"/>
    <mergeCell ref="I3:M3"/>
    <mergeCell ref="A4:M4"/>
    <mergeCell ref="A5:M5"/>
    <mergeCell ref="B52:D52"/>
    <mergeCell ref="K52:M52"/>
    <mergeCell ref="B53:D53"/>
    <mergeCell ref="K53:M53"/>
    <mergeCell ref="B54:D54"/>
    <mergeCell ref="K54:M54"/>
    <mergeCell ref="B65:D65"/>
    <mergeCell ref="B58:D58"/>
    <mergeCell ref="K58:M58"/>
    <mergeCell ref="B59:D59"/>
    <mergeCell ref="K59:M59"/>
    <mergeCell ref="B63:D63"/>
    <mergeCell ref="B64:D64"/>
  </mergeCells>
  <dataValidations count="7">
    <dataValidation type="list" allowBlank="1" showInputMessage="1" showErrorMessage="1" sqref="J9:J50" xr:uid="{00000000-0002-0000-0300-000000000000}">
      <formula1>mod_derulare</formula1>
    </dataValidation>
    <dataValidation type="list" allowBlank="1" showInputMessage="1" showErrorMessage="1" sqref="K9:K50" xr:uid="{00000000-0002-0000-0300-000001000000}">
      <formula1>responsabil_achiz</formula1>
    </dataValidation>
    <dataValidation type="list" allowBlank="1" showInputMessage="1" showErrorMessage="1" sqref="I9:I50" xr:uid="{00000000-0002-0000-0300-000002000000}">
      <formula1>tip_procedura</formula1>
    </dataValidation>
    <dataValidation type="list" allowBlank="1" showInputMessage="1" showErrorMessage="1" sqref="N9:O50" xr:uid="{00000000-0002-0000-0300-000003000000}">
      <formula1>"DA, NU"</formula1>
    </dataValidation>
    <dataValidation type="list" allowBlank="1" showInputMessage="1" showErrorMessage="1" sqref="P9:P50" xr:uid="{00000000-0002-0000-0300-000004000000}">
      <formula1>art_buget</formula1>
    </dataValidation>
    <dataValidation type="list" allowBlank="1" showInputMessage="1" showErrorMessage="1" sqref="L9:L50" xr:uid="{00000000-0002-0000-0300-000005000000}">
      <formula1>status_achiz</formula1>
    </dataValidation>
    <dataValidation type="list" allowBlank="1" showInputMessage="1" showErrorMessage="1" sqref="Q9:Q50" xr:uid="{00000000-0002-0000-0300-000006000000}">
      <formula1>Proiecte</formula1>
    </dataValidation>
  </dataValidations>
  <pageMargins left="0.7" right="0.7" top="0.75" bottom="0.75" header="0.3" footer="0.3"/>
  <pageSetup paperSize="9" scale="16" orientation="landscape" r:id="rId1"/>
  <headerFooter>
    <oddFooter>&amp;RPag. &amp;P/&amp;N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25"/>
  <sheetViews>
    <sheetView workbookViewId="0">
      <selection activeCell="B15" sqref="B15"/>
    </sheetView>
  </sheetViews>
  <sheetFormatPr defaultRowHeight="15" x14ac:dyDescent="0.25"/>
  <cols>
    <col min="1" max="1" width="14" customWidth="1"/>
    <col min="2" max="2" width="46.7109375" bestFit="1" customWidth="1"/>
    <col min="3" max="3" width="20.140625" bestFit="1" customWidth="1"/>
    <col min="4" max="4" width="14.28515625" bestFit="1" customWidth="1"/>
    <col min="5" max="5" width="10.5703125" bestFit="1" customWidth="1"/>
    <col min="6" max="6" width="13.28515625" bestFit="1" customWidth="1"/>
    <col min="7" max="7" width="46.7109375" bestFit="1" customWidth="1"/>
    <col min="8" max="8" width="9.5703125" bestFit="1" customWidth="1"/>
    <col min="9" max="9" width="47.7109375" bestFit="1" customWidth="1"/>
    <col min="10" max="10" width="11.5703125" bestFit="1" customWidth="1"/>
    <col min="11" max="11" width="10.5703125" bestFit="1" customWidth="1"/>
    <col min="12" max="12" width="9.5703125" bestFit="1" customWidth="1"/>
    <col min="13" max="14" width="51.7109375" bestFit="1" customWidth="1"/>
    <col min="15" max="16" width="52.7109375" bestFit="1" customWidth="1"/>
    <col min="17" max="76" width="48.140625" bestFit="1" customWidth="1"/>
    <col min="77" max="77" width="53.140625" bestFit="1" customWidth="1"/>
    <col min="78" max="78" width="51.7109375" bestFit="1" customWidth="1"/>
  </cols>
  <sheetData>
    <row r="1" spans="1:15" x14ac:dyDescent="0.25">
      <c r="A1" s="26" t="s">
        <v>403</v>
      </c>
    </row>
    <row r="2" spans="1:15" x14ac:dyDescent="0.25">
      <c r="A2" s="6" t="s">
        <v>131</v>
      </c>
      <c r="B2" t="s" vm="4">
        <v>167</v>
      </c>
      <c r="C2" s="4" t="s">
        <v>169</v>
      </c>
      <c r="D2" s="24">
        <f>(GETPIVOTDATA("[Measures].[Sum of Valoarea estimată  pentru 2020 lei fără TVA]",$A$4)+GETPIVOTDATA("[Measures].[Sum of Valoarea estimată  pentru 2020 lei fără TVA 2]",$A$4)+GETPIVOTDATA("[Measures].[Sum of Valoarea estimată  pentru 2020 lei fără TVA 3]",$A$4))*1.19</f>
        <v>75473209.784349993</v>
      </c>
    </row>
    <row r="4" spans="1:15" x14ac:dyDescent="0.25">
      <c r="B4" s="6" t="s">
        <v>177</v>
      </c>
    </row>
    <row r="5" spans="1:15" x14ac:dyDescent="0.25">
      <c r="B5" t="s">
        <v>328</v>
      </c>
      <c r="G5" t="s">
        <v>328</v>
      </c>
      <c r="I5" t="s">
        <v>329</v>
      </c>
      <c r="M5" t="s">
        <v>336</v>
      </c>
      <c r="N5" t="s">
        <v>336</v>
      </c>
      <c r="O5" t="s">
        <v>337</v>
      </c>
    </row>
    <row r="6" spans="1:15" x14ac:dyDescent="0.25">
      <c r="A6" s="6" t="s">
        <v>127</v>
      </c>
      <c r="B6" t="s">
        <v>331</v>
      </c>
      <c r="C6" t="s">
        <v>332</v>
      </c>
      <c r="D6" t="s">
        <v>333</v>
      </c>
      <c r="E6" t="s">
        <v>334</v>
      </c>
      <c r="F6" t="s">
        <v>340</v>
      </c>
      <c r="G6" t="s">
        <v>331</v>
      </c>
      <c r="H6" t="s">
        <v>333</v>
      </c>
      <c r="I6" t="s">
        <v>331</v>
      </c>
      <c r="J6" t="s">
        <v>332</v>
      </c>
      <c r="K6" t="s">
        <v>333</v>
      </c>
      <c r="L6" t="s">
        <v>334</v>
      </c>
    </row>
    <row r="7" spans="1:15" x14ac:dyDescent="0.25">
      <c r="A7" s="3" t="s">
        <v>18</v>
      </c>
      <c r="B7" s="7"/>
      <c r="C7" s="7"/>
      <c r="D7" s="7"/>
      <c r="E7" s="7"/>
      <c r="F7" s="7"/>
      <c r="G7" s="7"/>
      <c r="H7" s="7"/>
      <c r="I7" s="7">
        <v>18500</v>
      </c>
      <c r="J7" s="7"/>
      <c r="K7" s="7"/>
      <c r="L7" s="7"/>
      <c r="M7" s="7"/>
      <c r="N7" s="7"/>
      <c r="O7" s="7">
        <v>18500</v>
      </c>
    </row>
    <row r="8" spans="1:15" x14ac:dyDescent="0.25">
      <c r="A8" s="3" t="s">
        <v>32</v>
      </c>
      <c r="B8" s="7"/>
      <c r="C8" s="7">
        <v>274539.41000000003</v>
      </c>
      <c r="D8" s="7"/>
      <c r="E8" s="7"/>
      <c r="F8" s="7"/>
      <c r="G8" s="7"/>
      <c r="H8" s="7"/>
      <c r="I8" s="7">
        <v>16315.96</v>
      </c>
      <c r="J8" s="7"/>
      <c r="K8" s="7"/>
      <c r="L8" s="7"/>
      <c r="M8" s="7">
        <v>274539.41000000003</v>
      </c>
      <c r="N8" s="7"/>
      <c r="O8" s="7">
        <v>16315.96</v>
      </c>
    </row>
    <row r="9" spans="1:15" x14ac:dyDescent="0.25">
      <c r="A9" s="3" t="s">
        <v>31</v>
      </c>
      <c r="B9" s="7">
        <v>279222.3</v>
      </c>
      <c r="C9" s="7"/>
      <c r="D9" s="7">
        <v>440000</v>
      </c>
      <c r="E9" s="7"/>
      <c r="F9" s="7"/>
      <c r="G9" s="7"/>
      <c r="H9" s="7"/>
      <c r="I9" s="7"/>
      <c r="J9" s="7"/>
      <c r="K9" s="7"/>
      <c r="L9" s="7"/>
      <c r="M9" s="7">
        <v>719222.3</v>
      </c>
      <c r="N9" s="7"/>
      <c r="O9" s="7"/>
    </row>
    <row r="10" spans="1:15" x14ac:dyDescent="0.25">
      <c r="A10" s="3" t="s">
        <v>37</v>
      </c>
      <c r="B10" s="7"/>
      <c r="C10" s="7"/>
      <c r="D10" s="7"/>
      <c r="E10" s="7"/>
      <c r="F10" s="7"/>
      <c r="G10" s="7"/>
      <c r="H10" s="7">
        <v>7000</v>
      </c>
      <c r="I10" s="7"/>
      <c r="J10" s="7"/>
      <c r="K10" s="7"/>
      <c r="L10" s="7"/>
      <c r="M10" s="7"/>
      <c r="N10" s="7">
        <v>7000</v>
      </c>
      <c r="O10" s="7"/>
    </row>
    <row r="11" spans="1:15" x14ac:dyDescent="0.25">
      <c r="A11" s="3" t="s">
        <v>136</v>
      </c>
      <c r="B11" s="7"/>
      <c r="C11" s="7"/>
      <c r="D11" s="7"/>
      <c r="E11" s="7">
        <v>26665</v>
      </c>
      <c r="F11" s="7"/>
      <c r="G11" s="7"/>
      <c r="H11" s="7"/>
      <c r="I11" s="7">
        <v>1008.4</v>
      </c>
      <c r="J11" s="7"/>
      <c r="K11" s="7"/>
      <c r="L11" s="7"/>
      <c r="M11" s="7">
        <v>26665</v>
      </c>
      <c r="N11" s="7"/>
      <c r="O11" s="7">
        <v>1008.4</v>
      </c>
    </row>
    <row r="12" spans="1:15" x14ac:dyDescent="0.25">
      <c r="A12" s="3" t="s">
        <v>35</v>
      </c>
      <c r="B12" s="7">
        <v>5000000</v>
      </c>
      <c r="C12" s="7"/>
      <c r="D12" s="7"/>
      <c r="E12" s="7"/>
      <c r="F12" s="7"/>
      <c r="G12" s="7"/>
      <c r="H12" s="7"/>
      <c r="I12" s="7">
        <v>54078.15</v>
      </c>
      <c r="J12" s="7"/>
      <c r="K12" s="7"/>
      <c r="L12" s="7"/>
      <c r="M12" s="7">
        <v>5000000</v>
      </c>
      <c r="N12" s="7"/>
      <c r="O12" s="7">
        <v>54078.15</v>
      </c>
    </row>
    <row r="13" spans="1:15" x14ac:dyDescent="0.25">
      <c r="A13" s="3" t="s">
        <v>25</v>
      </c>
      <c r="B13" s="7"/>
      <c r="C13" s="7">
        <v>134944</v>
      </c>
      <c r="D13" s="7"/>
      <c r="E13" s="7"/>
      <c r="F13" s="7"/>
      <c r="G13" s="7">
        <v>1290000</v>
      </c>
      <c r="H13" s="7"/>
      <c r="I13" s="7">
        <v>64681.17</v>
      </c>
      <c r="J13" s="7">
        <v>79884</v>
      </c>
      <c r="K13" s="7">
        <v>16300</v>
      </c>
      <c r="L13" s="7">
        <v>7677</v>
      </c>
      <c r="M13" s="7">
        <v>134944</v>
      </c>
      <c r="N13" s="7">
        <v>1290000</v>
      </c>
      <c r="O13" s="7">
        <v>168542.16999999998</v>
      </c>
    </row>
    <row r="14" spans="1:15" x14ac:dyDescent="0.25">
      <c r="A14" s="3" t="s">
        <v>61</v>
      </c>
      <c r="B14" s="7"/>
      <c r="C14" s="7"/>
      <c r="D14" s="7"/>
      <c r="E14" s="7"/>
      <c r="F14" s="7"/>
      <c r="G14" s="7"/>
      <c r="H14" s="7"/>
      <c r="I14" s="7">
        <v>9474</v>
      </c>
      <c r="J14" s="7"/>
      <c r="K14" s="7"/>
      <c r="L14" s="7"/>
      <c r="M14" s="7"/>
      <c r="N14" s="7"/>
      <c r="O14" s="7">
        <v>9474</v>
      </c>
    </row>
    <row r="15" spans="1:15" x14ac:dyDescent="0.25">
      <c r="A15" s="3" t="s">
        <v>43</v>
      </c>
      <c r="B15" s="7"/>
      <c r="C15" s="7"/>
      <c r="D15" s="7"/>
      <c r="E15" s="7"/>
      <c r="F15" s="7"/>
      <c r="G15" s="7"/>
      <c r="H15" s="7"/>
      <c r="I15" s="7">
        <v>8935</v>
      </c>
      <c r="J15" s="7"/>
      <c r="K15" s="7"/>
      <c r="L15" s="7"/>
      <c r="M15" s="7"/>
      <c r="N15" s="7"/>
      <c r="O15" s="7">
        <v>8935</v>
      </c>
    </row>
    <row r="16" spans="1:15" x14ac:dyDescent="0.25">
      <c r="A16" s="3" t="s">
        <v>29</v>
      </c>
      <c r="B16" s="7"/>
      <c r="C16" s="7"/>
      <c r="D16" s="7"/>
      <c r="E16" s="7">
        <v>62500</v>
      </c>
      <c r="F16" s="7"/>
      <c r="G16" s="7"/>
      <c r="H16" s="7"/>
      <c r="I16" s="7"/>
      <c r="J16" s="7"/>
      <c r="K16" s="7"/>
      <c r="L16" s="7"/>
      <c r="M16" s="7">
        <v>62500</v>
      </c>
      <c r="N16" s="7"/>
      <c r="O16" s="7"/>
    </row>
    <row r="17" spans="1:15" x14ac:dyDescent="0.25">
      <c r="A17" s="3" t="s">
        <v>42</v>
      </c>
      <c r="B17" s="7"/>
      <c r="C17" s="7"/>
      <c r="D17" s="7"/>
      <c r="E17" s="7"/>
      <c r="F17" s="7"/>
      <c r="G17" s="7"/>
      <c r="H17" s="7"/>
      <c r="I17" s="7">
        <v>21891.8</v>
      </c>
      <c r="J17" s="7">
        <v>49963.934999999998</v>
      </c>
      <c r="K17" s="7"/>
      <c r="L17" s="7"/>
      <c r="M17" s="7"/>
      <c r="N17" s="7"/>
      <c r="O17" s="7">
        <v>71855.735000000001</v>
      </c>
    </row>
    <row r="18" spans="1:15" x14ac:dyDescent="0.25">
      <c r="A18" s="3" t="s">
        <v>45</v>
      </c>
      <c r="B18" s="7"/>
      <c r="C18" s="7"/>
      <c r="D18" s="7"/>
      <c r="E18" s="7"/>
      <c r="F18" s="7"/>
      <c r="G18" s="7"/>
      <c r="H18" s="7"/>
      <c r="I18" s="7">
        <v>89619</v>
      </c>
      <c r="J18" s="7"/>
      <c r="K18" s="7"/>
      <c r="L18" s="7"/>
      <c r="M18" s="7"/>
      <c r="N18" s="7"/>
      <c r="O18" s="7">
        <v>89619</v>
      </c>
    </row>
    <row r="19" spans="1:15" x14ac:dyDescent="0.25">
      <c r="A19" s="3" t="s">
        <v>44</v>
      </c>
      <c r="B19" s="7"/>
      <c r="C19" s="7"/>
      <c r="D19" s="7"/>
      <c r="E19" s="7"/>
      <c r="F19" s="7"/>
      <c r="G19" s="7"/>
      <c r="H19" s="7"/>
      <c r="I19" s="7">
        <v>40500</v>
      </c>
      <c r="J19" s="7"/>
      <c r="K19" s="7"/>
      <c r="L19" s="7"/>
      <c r="M19" s="7"/>
      <c r="N19" s="7"/>
      <c r="O19" s="7">
        <v>40500</v>
      </c>
    </row>
    <row r="20" spans="1:15" x14ac:dyDescent="0.25">
      <c r="A20" s="3" t="s">
        <v>50</v>
      </c>
      <c r="B20" s="7"/>
      <c r="C20" s="7"/>
      <c r="D20" s="7"/>
      <c r="E20" s="7"/>
      <c r="F20" s="7"/>
      <c r="G20" s="7">
        <v>31211</v>
      </c>
      <c r="H20" s="7"/>
      <c r="I20" s="7"/>
      <c r="J20" s="7"/>
      <c r="K20" s="7"/>
      <c r="L20" s="7"/>
      <c r="M20" s="7"/>
      <c r="N20" s="7">
        <v>31211</v>
      </c>
      <c r="O20" s="7"/>
    </row>
    <row r="21" spans="1:15" x14ac:dyDescent="0.25">
      <c r="A21" s="3" t="s">
        <v>28</v>
      </c>
      <c r="B21" s="7"/>
      <c r="C21" s="7"/>
      <c r="D21" s="7"/>
      <c r="E21" s="7"/>
      <c r="F21" s="7"/>
      <c r="G21" s="7">
        <v>4065.55</v>
      </c>
      <c r="H21" s="7"/>
      <c r="I21" s="7">
        <v>2546.2199999999998</v>
      </c>
      <c r="J21" s="7"/>
      <c r="K21" s="7"/>
      <c r="L21" s="7"/>
      <c r="M21" s="7"/>
      <c r="N21" s="7">
        <v>4065.55</v>
      </c>
      <c r="O21" s="7">
        <v>2546.2199999999998</v>
      </c>
    </row>
    <row r="22" spans="1:15" x14ac:dyDescent="0.25">
      <c r="A22" s="3" t="s">
        <v>16</v>
      </c>
      <c r="B22" s="7">
        <v>924369.75</v>
      </c>
      <c r="C22" s="7">
        <v>50630252.100000001</v>
      </c>
      <c r="D22" s="7"/>
      <c r="E22" s="7"/>
      <c r="F22" s="7"/>
      <c r="G22" s="7"/>
      <c r="H22" s="7"/>
      <c r="I22" s="7">
        <v>101800</v>
      </c>
      <c r="J22" s="7"/>
      <c r="K22" s="7"/>
      <c r="L22" s="7"/>
      <c r="M22" s="7">
        <v>51554621.850000001</v>
      </c>
      <c r="N22" s="7"/>
      <c r="O22" s="7">
        <v>101800</v>
      </c>
    </row>
    <row r="23" spans="1:15" x14ac:dyDescent="0.25">
      <c r="A23" s="3" t="s">
        <v>34</v>
      </c>
      <c r="B23" s="7">
        <v>380000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>
        <v>380000</v>
      </c>
      <c r="N23" s="7"/>
      <c r="O23" s="7"/>
    </row>
    <row r="24" spans="1:15" x14ac:dyDescent="0.25">
      <c r="A24" s="3" t="s">
        <v>340</v>
      </c>
      <c r="B24" s="7"/>
      <c r="C24" s="7"/>
      <c r="D24" s="7"/>
      <c r="E24" s="7"/>
      <c r="F24" s="7">
        <v>3354921.62</v>
      </c>
      <c r="G24" s="7"/>
      <c r="H24" s="7"/>
      <c r="I24" s="7"/>
      <c r="J24" s="7"/>
      <c r="K24" s="7"/>
      <c r="L24" s="7"/>
      <c r="M24" s="7">
        <v>3354921.62</v>
      </c>
      <c r="N24" s="7"/>
      <c r="O24" s="7"/>
    </row>
    <row r="25" spans="1:15" x14ac:dyDescent="0.25">
      <c r="A25" s="3" t="s">
        <v>126</v>
      </c>
      <c r="B25" s="7">
        <v>6583592.0499999998</v>
      </c>
      <c r="C25" s="7">
        <v>51039735.510000005</v>
      </c>
      <c r="D25" s="7">
        <v>440000</v>
      </c>
      <c r="E25" s="7">
        <v>89165</v>
      </c>
      <c r="F25" s="7">
        <v>3354921.62</v>
      </c>
      <c r="G25" s="7">
        <v>1325276.55</v>
      </c>
      <c r="H25" s="7">
        <v>7000</v>
      </c>
      <c r="I25" s="7">
        <v>429349.7</v>
      </c>
      <c r="J25" s="7">
        <v>129847.935</v>
      </c>
      <c r="K25" s="7">
        <v>16300</v>
      </c>
      <c r="L25" s="7">
        <v>7677</v>
      </c>
      <c r="M25" s="7">
        <v>61507414.18</v>
      </c>
      <c r="N25" s="7">
        <v>1332276.55</v>
      </c>
      <c r="O25" s="7">
        <v>583174.63500000013</v>
      </c>
    </row>
  </sheetData>
  <sheetProtection sort="0" autoFilter="0" pivotTables="0"/>
  <pageMargins left="0.7" right="0.7" top="0.75" bottom="0.75" header="0.3" footer="0.3"/>
  <pageSetup paperSize="9" scale="8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D24"/>
  <sheetViews>
    <sheetView workbookViewId="0">
      <selection activeCell="B15" sqref="B15"/>
    </sheetView>
  </sheetViews>
  <sheetFormatPr defaultRowHeight="15" x14ac:dyDescent="0.25"/>
  <cols>
    <col min="1" max="1" width="14" customWidth="1"/>
    <col min="2" max="2" width="36.7109375" bestFit="1" customWidth="1"/>
    <col min="3" max="5" width="36.7109375" customWidth="1"/>
    <col min="6" max="8" width="13.28515625" customWidth="1"/>
    <col min="9" max="9" width="14.28515625" customWidth="1"/>
    <col min="10" max="76" width="48.140625" bestFit="1" customWidth="1"/>
    <col min="77" max="77" width="53.140625" bestFit="1" customWidth="1"/>
    <col min="78" max="78" width="51.7109375" bestFit="1" customWidth="1"/>
  </cols>
  <sheetData>
    <row r="1" spans="1:4" x14ac:dyDescent="0.25">
      <c r="A1" s="26" t="s">
        <v>404</v>
      </c>
    </row>
    <row r="2" spans="1:4" x14ac:dyDescent="0.25">
      <c r="A2" s="6" t="s">
        <v>131</v>
      </c>
      <c r="B2" t="s" vm="2">
        <v>206</v>
      </c>
    </row>
    <row r="3" spans="1:4" x14ac:dyDescent="0.25">
      <c r="A3" s="6" t="s">
        <v>159</v>
      </c>
      <c r="B3" t="s" vm="1">
        <v>167</v>
      </c>
      <c r="C3" s="4" t="s">
        <v>169</v>
      </c>
      <c r="D3" s="24">
        <f>(GETPIVOTDATA("[Measures].[Sum of Valoare estimata  - lei fără TVA -]",$A$5)+GETPIVOTDATA("[Measures].[Sum of Valoare estimata  - lei fără TVA - 2]",$A$5)+GETPIVOTDATA("[Measures].[Sum of Valoare estimata  - lei fără TVA - 3]",$A$5))*1.19</f>
        <v>180959229.93224999</v>
      </c>
    </row>
    <row r="5" spans="1:4" x14ac:dyDescent="0.25">
      <c r="A5" s="6" t="s">
        <v>127</v>
      </c>
      <c r="B5" t="s">
        <v>168</v>
      </c>
      <c r="C5" t="s">
        <v>168</v>
      </c>
      <c r="D5" t="s">
        <v>168</v>
      </c>
    </row>
    <row r="6" spans="1:4" x14ac:dyDescent="0.25">
      <c r="A6" s="3" t="s">
        <v>18</v>
      </c>
      <c r="B6" s="7"/>
      <c r="C6" s="7">
        <v>18500</v>
      </c>
      <c r="D6" s="7"/>
    </row>
    <row r="7" spans="1:4" x14ac:dyDescent="0.25">
      <c r="A7" s="3" t="s">
        <v>32</v>
      </c>
      <c r="B7" s="7">
        <v>386333.61</v>
      </c>
      <c r="C7" s="7">
        <v>16315.96</v>
      </c>
      <c r="D7" s="7"/>
    </row>
    <row r="8" spans="1:4" x14ac:dyDescent="0.25">
      <c r="A8" s="3" t="s">
        <v>31</v>
      </c>
      <c r="B8" s="7">
        <v>9787440</v>
      </c>
      <c r="C8" s="7"/>
      <c r="D8" s="7"/>
    </row>
    <row r="9" spans="1:4" x14ac:dyDescent="0.25">
      <c r="A9" s="3" t="s">
        <v>37</v>
      </c>
      <c r="B9" s="7"/>
      <c r="C9" s="7"/>
      <c r="D9" s="7">
        <v>33600</v>
      </c>
    </row>
    <row r="10" spans="1:4" x14ac:dyDescent="0.25">
      <c r="A10" s="3" t="s">
        <v>136</v>
      </c>
      <c r="B10" s="7">
        <v>1279920</v>
      </c>
      <c r="C10" s="7">
        <v>1008.4</v>
      </c>
      <c r="D10" s="7"/>
    </row>
    <row r="11" spans="1:4" x14ac:dyDescent="0.25">
      <c r="A11" s="3" t="s">
        <v>35</v>
      </c>
      <c r="B11" s="7">
        <v>70786457.719999999</v>
      </c>
      <c r="C11" s="7">
        <v>54078.15</v>
      </c>
      <c r="D11" s="7"/>
    </row>
    <row r="12" spans="1:4" x14ac:dyDescent="0.25">
      <c r="A12" s="3" t="s">
        <v>25</v>
      </c>
      <c r="B12" s="7">
        <v>522590</v>
      </c>
      <c r="C12" s="7">
        <v>631577</v>
      </c>
      <c r="D12" s="7">
        <v>4124000</v>
      </c>
    </row>
    <row r="13" spans="1:4" x14ac:dyDescent="0.25">
      <c r="A13" s="3" t="s">
        <v>61</v>
      </c>
      <c r="B13" s="7"/>
      <c r="C13" s="7">
        <v>9474</v>
      </c>
      <c r="D13" s="7"/>
    </row>
    <row r="14" spans="1:4" x14ac:dyDescent="0.25">
      <c r="A14" s="3" t="s">
        <v>43</v>
      </c>
      <c r="B14" s="7"/>
      <c r="C14" s="7">
        <v>8935</v>
      </c>
      <c r="D14" s="7"/>
    </row>
    <row r="15" spans="1:4" x14ac:dyDescent="0.25">
      <c r="A15" s="3" t="s">
        <v>29</v>
      </c>
      <c r="B15" s="7">
        <v>375000</v>
      </c>
      <c r="C15" s="7"/>
      <c r="D15" s="7"/>
    </row>
    <row r="16" spans="1:4" x14ac:dyDescent="0.25">
      <c r="A16" s="3" t="s">
        <v>42</v>
      </c>
      <c r="B16" s="7"/>
      <c r="C16" s="7">
        <v>106191.535</v>
      </c>
      <c r="D16" s="7"/>
    </row>
    <row r="17" spans="1:4" x14ac:dyDescent="0.25">
      <c r="A17" s="3" t="s">
        <v>45</v>
      </c>
      <c r="B17" s="7"/>
      <c r="C17" s="7">
        <v>65859</v>
      </c>
      <c r="D17" s="7"/>
    </row>
    <row r="18" spans="1:4" x14ac:dyDescent="0.25">
      <c r="A18" s="3" t="s">
        <v>44</v>
      </c>
      <c r="B18" s="7"/>
      <c r="C18" s="7">
        <v>40500</v>
      </c>
      <c r="D18" s="7"/>
    </row>
    <row r="19" spans="1:4" x14ac:dyDescent="0.25">
      <c r="A19" s="3" t="s">
        <v>50</v>
      </c>
      <c r="B19" s="7"/>
      <c r="C19" s="7"/>
      <c r="D19" s="7">
        <v>31211</v>
      </c>
    </row>
    <row r="20" spans="1:4" x14ac:dyDescent="0.25">
      <c r="A20" s="3" t="s">
        <v>28</v>
      </c>
      <c r="B20" s="7"/>
      <c r="C20" s="7">
        <v>2546.2199999999998</v>
      </c>
      <c r="D20" s="7">
        <v>4065.55</v>
      </c>
    </row>
    <row r="21" spans="1:4" x14ac:dyDescent="0.25">
      <c r="A21" s="3" t="s">
        <v>16</v>
      </c>
      <c r="B21" s="7">
        <v>51554621.850000001</v>
      </c>
      <c r="C21" s="7">
        <v>101820</v>
      </c>
      <c r="D21" s="7"/>
    </row>
    <row r="22" spans="1:4" x14ac:dyDescent="0.25">
      <c r="A22" s="3" t="s">
        <v>34</v>
      </c>
      <c r="B22" s="7">
        <v>380000</v>
      </c>
      <c r="C22" s="7"/>
      <c r="D22" s="7"/>
    </row>
    <row r="23" spans="1:4" x14ac:dyDescent="0.25">
      <c r="A23" s="3" t="s">
        <v>340</v>
      </c>
      <c r="B23" s="7">
        <v>11744534.779999999</v>
      </c>
      <c r="C23" s="7"/>
      <c r="D23" s="7"/>
    </row>
    <row r="24" spans="1:4" x14ac:dyDescent="0.25">
      <c r="A24" s="3" t="s">
        <v>126</v>
      </c>
      <c r="B24" s="7">
        <v>146816897.96000001</v>
      </c>
      <c r="C24" s="7">
        <v>1056805.2649999999</v>
      </c>
      <c r="D24" s="7">
        <v>4192876.55</v>
      </c>
    </row>
  </sheetData>
  <sheetProtection sort="0" autoFilter="0" pivotTables="0"/>
  <pageMargins left="0.7" right="0.7" top="0.75" bottom="0.75" header="0.3" footer="0.3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G17"/>
  <sheetViews>
    <sheetView workbookViewId="0">
      <selection activeCell="B15" sqref="B15"/>
    </sheetView>
  </sheetViews>
  <sheetFormatPr defaultRowHeight="15" x14ac:dyDescent="0.25"/>
  <cols>
    <col min="1" max="1" width="22.5703125" bestFit="1" customWidth="1"/>
    <col min="2" max="2" width="16.28515625" bestFit="1" customWidth="1"/>
    <col min="3" max="3" width="6.28515625" customWidth="1"/>
    <col min="4" max="4" width="10" customWidth="1"/>
    <col min="5" max="5" width="21.5703125" bestFit="1" customWidth="1"/>
    <col min="6" max="6" width="9.85546875" bestFit="1" customWidth="1"/>
    <col min="7" max="7" width="8.5703125" bestFit="1" customWidth="1"/>
    <col min="8" max="9" width="21.5703125" bestFit="1" customWidth="1"/>
    <col min="10" max="10" width="23" bestFit="1" customWidth="1"/>
    <col min="11" max="11" width="14.85546875" bestFit="1" customWidth="1"/>
    <col min="12" max="14" width="21.5703125" bestFit="1" customWidth="1"/>
    <col min="15" max="15" width="14.85546875" bestFit="1" customWidth="1"/>
    <col min="16" max="17" width="21.5703125" bestFit="1" customWidth="1"/>
    <col min="18" max="18" width="32.7109375" bestFit="1" customWidth="1"/>
    <col min="19" max="19" width="14.85546875" bestFit="1" customWidth="1"/>
    <col min="20" max="21" width="21.5703125" bestFit="1" customWidth="1"/>
    <col min="22" max="22" width="17.28515625" bestFit="1" customWidth="1"/>
    <col min="23" max="23" width="8.5703125" bestFit="1" customWidth="1"/>
    <col min="24" max="24" width="10" bestFit="1" customWidth="1"/>
    <col min="25" max="25" width="21.5703125" bestFit="1" customWidth="1"/>
    <col min="26" max="26" width="21" bestFit="1" customWidth="1"/>
    <col min="27" max="27" width="8.5703125" bestFit="1" customWidth="1"/>
    <col min="28" max="28" width="10" bestFit="1" customWidth="1"/>
    <col min="29" max="29" width="21.5703125" bestFit="1" customWidth="1"/>
    <col min="30" max="30" width="16.7109375" bestFit="1" customWidth="1"/>
    <col min="31" max="31" width="13.5703125" bestFit="1" customWidth="1"/>
    <col min="32" max="32" width="16.7109375" bestFit="1" customWidth="1"/>
    <col min="33" max="33" width="26.5703125" bestFit="1" customWidth="1"/>
    <col min="34" max="34" width="16.140625" bestFit="1" customWidth="1"/>
    <col min="35" max="35" width="14.85546875" bestFit="1" customWidth="1"/>
    <col min="36" max="38" width="21.5703125" bestFit="1" customWidth="1"/>
    <col min="39" max="39" width="14.85546875" bestFit="1" customWidth="1"/>
    <col min="40" max="42" width="21.5703125" bestFit="1" customWidth="1"/>
    <col min="43" max="43" width="14.85546875" bestFit="1" customWidth="1"/>
    <col min="44" max="45" width="21.5703125" bestFit="1" customWidth="1"/>
    <col min="46" max="46" width="32.7109375" bestFit="1" customWidth="1"/>
    <col min="47" max="47" width="14.85546875" bestFit="1" customWidth="1"/>
    <col min="48" max="49" width="21.5703125" bestFit="1" customWidth="1"/>
    <col min="50" max="50" width="25" bestFit="1" customWidth="1"/>
    <col min="51" max="51" width="14.85546875" bestFit="1" customWidth="1"/>
    <col min="52" max="53" width="21.5703125" bestFit="1" customWidth="1"/>
    <col min="54" max="54" width="78.140625" bestFit="1" customWidth="1"/>
    <col min="55" max="55" width="14.85546875" bestFit="1" customWidth="1"/>
    <col min="56" max="57" width="21.5703125" bestFit="1" customWidth="1"/>
    <col min="58" max="58" width="17.28515625" bestFit="1" customWidth="1"/>
    <col min="59" max="59" width="14.85546875" bestFit="1" customWidth="1"/>
    <col min="60" max="61" width="21.5703125" bestFit="1" customWidth="1"/>
    <col min="62" max="62" width="21" bestFit="1" customWidth="1"/>
    <col min="63" max="63" width="14.85546875" bestFit="1" customWidth="1"/>
    <col min="64" max="64" width="11.7109375" bestFit="1" customWidth="1"/>
    <col min="65" max="66" width="21.5703125" bestFit="1" customWidth="1"/>
    <col min="67" max="67" width="14.85546875" bestFit="1" customWidth="1"/>
    <col min="68" max="68" width="11.7109375" bestFit="1" customWidth="1"/>
    <col min="69" max="69" width="21.5703125" bestFit="1" customWidth="1"/>
    <col min="70" max="71" width="13.5703125" bestFit="1" customWidth="1"/>
    <col min="72" max="72" width="16.7109375" bestFit="1" customWidth="1"/>
    <col min="73" max="73" width="26.5703125" bestFit="1" customWidth="1"/>
    <col min="74" max="74" width="15.140625" bestFit="1" customWidth="1"/>
    <col min="75" max="75" width="21.5703125" bestFit="1" customWidth="1"/>
    <col min="76" max="76" width="14.85546875" bestFit="1" customWidth="1"/>
    <col min="77" max="77" width="15.140625" bestFit="1" customWidth="1"/>
    <col min="78" max="78" width="21.5703125" bestFit="1" customWidth="1"/>
    <col min="79" max="79" width="14.85546875" bestFit="1" customWidth="1"/>
    <col min="80" max="80" width="15.7109375" bestFit="1" customWidth="1"/>
    <col min="81" max="81" width="21.5703125" bestFit="1" customWidth="1"/>
    <col min="82" max="82" width="14.85546875" bestFit="1" customWidth="1"/>
    <col min="83" max="83" width="17.85546875" bestFit="1" customWidth="1"/>
    <col min="84" max="84" width="21.5703125" bestFit="1" customWidth="1"/>
    <col min="85" max="85" width="14.85546875" bestFit="1" customWidth="1"/>
    <col min="86" max="86" width="15.140625" bestFit="1" customWidth="1"/>
    <col min="87" max="87" width="21.5703125" bestFit="1" customWidth="1"/>
    <col min="88" max="88" width="14.85546875" bestFit="1" customWidth="1"/>
    <col min="89" max="89" width="29.85546875" bestFit="1" customWidth="1"/>
    <col min="90" max="90" width="36.140625" bestFit="1" customWidth="1"/>
    <col min="91" max="91" width="29.42578125" bestFit="1" customWidth="1"/>
    <col min="92" max="92" width="20.28515625" bestFit="1" customWidth="1"/>
    <col min="93" max="93" width="21.5703125" bestFit="1" customWidth="1"/>
    <col min="94" max="94" width="14.85546875" bestFit="1" customWidth="1"/>
    <col min="95" max="95" width="18.7109375" bestFit="1" customWidth="1"/>
    <col min="96" max="96" width="21.5703125" bestFit="1" customWidth="1"/>
    <col min="97" max="97" width="14.85546875" bestFit="1" customWidth="1"/>
    <col min="98" max="98" width="18.42578125" bestFit="1" customWidth="1"/>
    <col min="99" max="99" width="21.5703125" bestFit="1" customWidth="1"/>
    <col min="100" max="100" width="14.85546875" bestFit="1" customWidth="1"/>
    <col min="101" max="101" width="15.140625" bestFit="1" customWidth="1"/>
    <col min="102" max="102" width="21.5703125" bestFit="1" customWidth="1"/>
    <col min="103" max="103" width="14.85546875" bestFit="1" customWidth="1"/>
    <col min="104" max="104" width="15.140625" bestFit="1" customWidth="1"/>
    <col min="105" max="105" width="21.5703125" bestFit="1" customWidth="1"/>
    <col min="106" max="106" width="14.85546875" bestFit="1" customWidth="1"/>
    <col min="107" max="107" width="15.140625" bestFit="1" customWidth="1"/>
    <col min="108" max="108" width="21.5703125" bestFit="1" customWidth="1"/>
    <col min="109" max="109" width="14.85546875" bestFit="1" customWidth="1"/>
    <col min="110" max="110" width="15.7109375" bestFit="1" customWidth="1"/>
    <col min="111" max="111" width="21.5703125" bestFit="1" customWidth="1"/>
    <col min="112" max="112" width="14.85546875" bestFit="1" customWidth="1"/>
    <col min="113" max="113" width="17.85546875" bestFit="1" customWidth="1"/>
    <col min="114" max="114" width="21.5703125" bestFit="1" customWidth="1"/>
    <col min="115" max="115" width="14.85546875" bestFit="1" customWidth="1"/>
    <col min="116" max="116" width="15.140625" bestFit="1" customWidth="1"/>
    <col min="117" max="117" width="21.5703125" bestFit="1" customWidth="1"/>
    <col min="118" max="118" width="14.85546875" bestFit="1" customWidth="1"/>
    <col min="119" max="119" width="33.28515625" bestFit="1" customWidth="1"/>
    <col min="120" max="120" width="39.7109375" bestFit="1" customWidth="1"/>
    <col min="121" max="121" width="33" bestFit="1" customWidth="1"/>
    <col min="122" max="122" width="15.140625" bestFit="1" customWidth="1"/>
    <col min="123" max="123" width="21.5703125" bestFit="1" customWidth="1"/>
    <col min="124" max="124" width="14.85546875" bestFit="1" customWidth="1"/>
    <col min="125" max="125" width="18.7109375" bestFit="1" customWidth="1"/>
    <col min="126" max="126" width="21.5703125" bestFit="1" customWidth="1"/>
    <col min="127" max="127" width="14.85546875" bestFit="1" customWidth="1"/>
    <col min="128" max="128" width="18.42578125" bestFit="1" customWidth="1"/>
    <col min="129" max="129" width="21.5703125" bestFit="1" customWidth="1"/>
    <col min="130" max="130" width="14.85546875" bestFit="1" customWidth="1"/>
    <col min="131" max="131" width="15.140625" bestFit="1" customWidth="1"/>
    <col min="132" max="132" width="21.5703125" bestFit="1" customWidth="1"/>
    <col min="133" max="133" width="14.85546875" bestFit="1" customWidth="1"/>
    <col min="134" max="134" width="15.140625" bestFit="1" customWidth="1"/>
    <col min="135" max="135" width="21.5703125" bestFit="1" customWidth="1"/>
    <col min="136" max="136" width="14.85546875" bestFit="1" customWidth="1"/>
    <col min="137" max="137" width="15.140625" bestFit="1" customWidth="1"/>
    <col min="138" max="138" width="21.5703125" bestFit="1" customWidth="1"/>
    <col min="139" max="139" width="14.85546875" bestFit="1" customWidth="1"/>
    <col min="140" max="140" width="15.7109375" bestFit="1" customWidth="1"/>
    <col min="141" max="141" width="21.5703125" bestFit="1" customWidth="1"/>
    <col min="142" max="142" width="14.85546875" bestFit="1" customWidth="1"/>
    <col min="143" max="143" width="17.85546875" bestFit="1" customWidth="1"/>
    <col min="144" max="144" width="21.5703125" bestFit="1" customWidth="1"/>
    <col min="145" max="145" width="14.85546875" bestFit="1" customWidth="1"/>
    <col min="146" max="146" width="15.140625" bestFit="1" customWidth="1"/>
    <col min="147" max="147" width="21.5703125" bestFit="1" customWidth="1"/>
    <col min="148" max="148" width="14.85546875" bestFit="1" customWidth="1"/>
    <col min="149" max="149" width="26.42578125" bestFit="1" customWidth="1"/>
    <col min="150" max="150" width="32.7109375" bestFit="1" customWidth="1"/>
    <col min="151" max="151" width="26.140625" bestFit="1" customWidth="1"/>
    <col min="152" max="152" width="15.140625" bestFit="1" customWidth="1"/>
    <col min="153" max="153" width="21.5703125" bestFit="1" customWidth="1"/>
    <col min="154" max="154" width="14.85546875" bestFit="1" customWidth="1"/>
    <col min="155" max="155" width="18.7109375" bestFit="1" customWidth="1"/>
    <col min="156" max="156" width="21.5703125" bestFit="1" customWidth="1"/>
    <col min="157" max="157" width="14.85546875" bestFit="1" customWidth="1"/>
    <col min="158" max="158" width="18.42578125" bestFit="1" customWidth="1"/>
    <col min="159" max="159" width="21.5703125" bestFit="1" customWidth="1"/>
    <col min="160" max="160" width="14.85546875" bestFit="1" customWidth="1"/>
    <col min="161" max="161" width="15.140625" bestFit="1" customWidth="1"/>
    <col min="162" max="162" width="21.5703125" bestFit="1" customWidth="1"/>
    <col min="163" max="163" width="14.85546875" bestFit="1" customWidth="1"/>
    <col min="164" max="164" width="15.140625" bestFit="1" customWidth="1"/>
    <col min="165" max="165" width="21.5703125" bestFit="1" customWidth="1"/>
    <col min="166" max="166" width="14.85546875" bestFit="1" customWidth="1"/>
    <col min="167" max="167" width="15.140625" bestFit="1" customWidth="1"/>
    <col min="168" max="168" width="21.5703125" bestFit="1" customWidth="1"/>
    <col min="169" max="169" width="14.85546875" bestFit="1" customWidth="1"/>
    <col min="170" max="170" width="15.7109375" bestFit="1" customWidth="1"/>
    <col min="171" max="171" width="21.5703125" bestFit="1" customWidth="1"/>
    <col min="172" max="172" width="14.85546875" bestFit="1" customWidth="1"/>
    <col min="173" max="173" width="17.85546875" bestFit="1" customWidth="1"/>
    <col min="174" max="174" width="21.5703125" bestFit="1" customWidth="1"/>
    <col min="175" max="175" width="14.85546875" bestFit="1" customWidth="1"/>
    <col min="176" max="176" width="15.140625" bestFit="1" customWidth="1"/>
    <col min="177" max="177" width="21.5703125" bestFit="1" customWidth="1"/>
    <col min="178" max="178" width="14.85546875" bestFit="1" customWidth="1"/>
    <col min="179" max="179" width="26.7109375" bestFit="1" customWidth="1"/>
    <col min="180" max="180" width="33" bestFit="1" customWidth="1"/>
    <col min="181" max="181" width="26.42578125" bestFit="1" customWidth="1"/>
    <col min="182" max="182" width="16.7109375" bestFit="1" customWidth="1"/>
    <col min="183" max="183" width="21.5703125" bestFit="1" customWidth="1"/>
    <col min="184" max="184" width="14.85546875" bestFit="1" customWidth="1"/>
    <col min="185" max="185" width="18.7109375" bestFit="1" customWidth="1"/>
    <col min="186" max="186" width="21.5703125" bestFit="1" customWidth="1"/>
    <col min="187" max="187" width="14.85546875" bestFit="1" customWidth="1"/>
    <col min="188" max="188" width="18.42578125" bestFit="1" customWidth="1"/>
    <col min="189" max="189" width="21.5703125" bestFit="1" customWidth="1"/>
    <col min="190" max="190" width="14.85546875" bestFit="1" customWidth="1"/>
    <col min="191" max="191" width="15.140625" bestFit="1" customWidth="1"/>
    <col min="192" max="192" width="21.5703125" bestFit="1" customWidth="1"/>
    <col min="193" max="193" width="14.85546875" bestFit="1" customWidth="1"/>
    <col min="194" max="194" width="15.140625" bestFit="1" customWidth="1"/>
    <col min="195" max="195" width="21.5703125" bestFit="1" customWidth="1"/>
    <col min="196" max="196" width="14.85546875" bestFit="1" customWidth="1"/>
    <col min="197" max="197" width="15.140625" bestFit="1" customWidth="1"/>
    <col min="198" max="198" width="21.5703125" bestFit="1" customWidth="1"/>
    <col min="199" max="199" width="14.85546875" bestFit="1" customWidth="1"/>
    <col min="200" max="200" width="15.7109375" bestFit="1" customWidth="1"/>
    <col min="201" max="201" width="21.5703125" bestFit="1" customWidth="1"/>
    <col min="202" max="202" width="14.85546875" bestFit="1" customWidth="1"/>
    <col min="203" max="203" width="17.85546875" bestFit="1" customWidth="1"/>
    <col min="204" max="204" width="21.5703125" bestFit="1" customWidth="1"/>
    <col min="205" max="205" width="14.85546875" bestFit="1" customWidth="1"/>
    <col min="206" max="206" width="15.140625" bestFit="1" customWidth="1"/>
    <col min="207" max="207" width="21.5703125" bestFit="1" customWidth="1"/>
    <col min="208" max="208" width="14.85546875" bestFit="1" customWidth="1"/>
    <col min="209" max="209" width="29.85546875" bestFit="1" customWidth="1"/>
    <col min="210" max="210" width="36.140625" bestFit="1" customWidth="1"/>
    <col min="211" max="211" width="29.42578125" bestFit="1" customWidth="1"/>
    <col min="212" max="212" width="15.140625" bestFit="1" customWidth="1"/>
    <col min="213" max="213" width="21.5703125" bestFit="1" customWidth="1"/>
    <col min="214" max="214" width="14.85546875" bestFit="1" customWidth="1"/>
    <col min="215" max="215" width="18.7109375" bestFit="1" customWidth="1"/>
    <col min="216" max="216" width="21.5703125" bestFit="1" customWidth="1"/>
    <col min="217" max="217" width="14.85546875" bestFit="1" customWidth="1"/>
    <col min="218" max="218" width="18.42578125" bestFit="1" customWidth="1"/>
    <col min="219" max="219" width="21.5703125" bestFit="1" customWidth="1"/>
    <col min="220" max="220" width="14.85546875" bestFit="1" customWidth="1"/>
    <col min="221" max="221" width="15.140625" bestFit="1" customWidth="1"/>
    <col min="222" max="222" width="21.5703125" bestFit="1" customWidth="1"/>
    <col min="223" max="223" width="14.85546875" bestFit="1" customWidth="1"/>
    <col min="224" max="224" width="15.140625" bestFit="1" customWidth="1"/>
    <col min="225" max="225" width="21.5703125" bestFit="1" customWidth="1"/>
    <col min="226" max="226" width="14.85546875" bestFit="1" customWidth="1"/>
    <col min="227" max="227" width="15.140625" bestFit="1" customWidth="1"/>
    <col min="228" max="228" width="21.5703125" bestFit="1" customWidth="1"/>
    <col min="229" max="229" width="14.85546875" bestFit="1" customWidth="1"/>
    <col min="230" max="230" width="15.7109375" bestFit="1" customWidth="1"/>
    <col min="231" max="231" width="21.5703125" bestFit="1" customWidth="1"/>
    <col min="232" max="232" width="14.85546875" bestFit="1" customWidth="1"/>
    <col min="233" max="233" width="17.85546875" bestFit="1" customWidth="1"/>
    <col min="234" max="234" width="21.5703125" bestFit="1" customWidth="1"/>
    <col min="235" max="235" width="14.85546875" bestFit="1" customWidth="1"/>
    <col min="236" max="236" width="15.140625" bestFit="1" customWidth="1"/>
    <col min="237" max="237" width="21.5703125" bestFit="1" customWidth="1"/>
    <col min="238" max="238" width="14.85546875" bestFit="1" customWidth="1"/>
    <col min="239" max="239" width="26.7109375" bestFit="1" customWidth="1"/>
    <col min="240" max="240" width="33" bestFit="1" customWidth="1"/>
    <col min="241" max="241" width="26.42578125" bestFit="1" customWidth="1"/>
    <col min="242" max="242" width="17.5703125" bestFit="1" customWidth="1"/>
    <col min="243" max="243" width="21.5703125" bestFit="1" customWidth="1"/>
    <col min="244" max="244" width="14.85546875" bestFit="1" customWidth="1"/>
    <col min="245" max="245" width="18.7109375" bestFit="1" customWidth="1"/>
    <col min="246" max="246" width="21.5703125" bestFit="1" customWidth="1"/>
    <col min="247" max="247" width="14.85546875" bestFit="1" customWidth="1"/>
    <col min="248" max="248" width="18.42578125" bestFit="1" customWidth="1"/>
    <col min="249" max="249" width="21.5703125" bestFit="1" customWidth="1"/>
    <col min="250" max="250" width="14.85546875" bestFit="1" customWidth="1"/>
    <col min="251" max="251" width="15.140625" bestFit="1" customWidth="1"/>
    <col min="252" max="252" width="21.5703125" bestFit="1" customWidth="1"/>
    <col min="253" max="253" width="14.85546875" bestFit="1" customWidth="1"/>
    <col min="254" max="254" width="15.140625" bestFit="1" customWidth="1"/>
    <col min="255" max="255" width="21.5703125" bestFit="1" customWidth="1"/>
    <col min="256" max="256" width="14.85546875" bestFit="1" customWidth="1"/>
    <col min="257" max="257" width="15.140625" bestFit="1" customWidth="1"/>
    <col min="258" max="258" width="21.5703125" bestFit="1" customWidth="1"/>
    <col min="259" max="259" width="14.85546875" bestFit="1" customWidth="1"/>
    <col min="260" max="260" width="15.7109375" bestFit="1" customWidth="1"/>
    <col min="261" max="261" width="21.5703125" bestFit="1" customWidth="1"/>
    <col min="262" max="262" width="14.85546875" bestFit="1" customWidth="1"/>
    <col min="263" max="263" width="17.85546875" bestFit="1" customWidth="1"/>
    <col min="264" max="264" width="21.5703125" bestFit="1" customWidth="1"/>
    <col min="265" max="265" width="14.85546875" bestFit="1" customWidth="1"/>
    <col min="266" max="266" width="15.140625" bestFit="1" customWidth="1"/>
    <col min="267" max="267" width="21.5703125" bestFit="1" customWidth="1"/>
    <col min="268" max="268" width="14.85546875" bestFit="1" customWidth="1"/>
    <col min="269" max="269" width="30.7109375" bestFit="1" customWidth="1"/>
    <col min="270" max="270" width="37" bestFit="1" customWidth="1"/>
    <col min="271" max="271" width="30.42578125" bestFit="1" customWidth="1"/>
    <col min="272" max="272" width="16.85546875" bestFit="1" customWidth="1"/>
    <col min="273" max="273" width="21.5703125" bestFit="1" customWidth="1"/>
    <col min="274" max="274" width="14.85546875" bestFit="1" customWidth="1"/>
    <col min="275" max="275" width="18.7109375" bestFit="1" customWidth="1"/>
    <col min="276" max="276" width="21.5703125" bestFit="1" customWidth="1"/>
    <col min="277" max="277" width="14.85546875" bestFit="1" customWidth="1"/>
    <col min="278" max="278" width="18.42578125" bestFit="1" customWidth="1"/>
    <col min="279" max="279" width="21.5703125" bestFit="1" customWidth="1"/>
    <col min="280" max="280" width="14.85546875" bestFit="1" customWidth="1"/>
    <col min="281" max="281" width="15.140625" bestFit="1" customWidth="1"/>
    <col min="282" max="282" width="21.5703125" bestFit="1" customWidth="1"/>
    <col min="283" max="283" width="14.85546875" bestFit="1" customWidth="1"/>
    <col min="284" max="284" width="15.140625" bestFit="1" customWidth="1"/>
    <col min="285" max="285" width="21.5703125" bestFit="1" customWidth="1"/>
    <col min="286" max="286" width="14.85546875" bestFit="1" customWidth="1"/>
    <col min="287" max="287" width="15.140625" bestFit="1" customWidth="1"/>
    <col min="288" max="288" width="21.5703125" bestFit="1" customWidth="1"/>
    <col min="289" max="289" width="14.85546875" bestFit="1" customWidth="1"/>
    <col min="290" max="290" width="15.7109375" bestFit="1" customWidth="1"/>
    <col min="291" max="291" width="21.5703125" bestFit="1" customWidth="1"/>
    <col min="292" max="292" width="14.85546875" bestFit="1" customWidth="1"/>
    <col min="293" max="293" width="17.85546875" bestFit="1" customWidth="1"/>
    <col min="294" max="294" width="21.5703125" bestFit="1" customWidth="1"/>
    <col min="295" max="295" width="14.85546875" bestFit="1" customWidth="1"/>
    <col min="296" max="296" width="15.140625" bestFit="1" customWidth="1"/>
    <col min="297" max="297" width="21.5703125" bestFit="1" customWidth="1"/>
    <col min="298" max="298" width="14.85546875" bestFit="1" customWidth="1"/>
    <col min="299" max="299" width="30" bestFit="1" customWidth="1"/>
    <col min="300" max="300" width="36.28515625" bestFit="1" customWidth="1"/>
    <col min="301" max="301" width="29.7109375" bestFit="1" customWidth="1"/>
    <col min="302" max="302" width="24.7109375" bestFit="1" customWidth="1"/>
    <col min="303" max="303" width="21.5703125" bestFit="1" customWidth="1"/>
    <col min="304" max="304" width="14.85546875" bestFit="1" customWidth="1"/>
    <col min="305" max="305" width="18.7109375" bestFit="1" customWidth="1"/>
    <col min="306" max="306" width="21.5703125" bestFit="1" customWidth="1"/>
    <col min="307" max="307" width="14.85546875" bestFit="1" customWidth="1"/>
    <col min="308" max="308" width="18.42578125" bestFit="1" customWidth="1"/>
    <col min="309" max="309" width="21.5703125" bestFit="1" customWidth="1"/>
    <col min="310" max="310" width="14.85546875" bestFit="1" customWidth="1"/>
    <col min="311" max="311" width="15.140625" bestFit="1" customWidth="1"/>
    <col min="312" max="312" width="21.5703125" bestFit="1" customWidth="1"/>
    <col min="313" max="313" width="14.85546875" bestFit="1" customWidth="1"/>
    <col min="314" max="314" width="15.140625" bestFit="1" customWidth="1"/>
    <col min="315" max="315" width="21.5703125" bestFit="1" customWidth="1"/>
    <col min="316" max="316" width="14.85546875" bestFit="1" customWidth="1"/>
    <col min="317" max="317" width="15.140625" bestFit="1" customWidth="1"/>
    <col min="318" max="318" width="21.5703125" bestFit="1" customWidth="1"/>
    <col min="319" max="319" width="14.85546875" bestFit="1" customWidth="1"/>
    <col min="320" max="320" width="15.7109375" bestFit="1" customWidth="1"/>
    <col min="321" max="321" width="21.5703125" bestFit="1" customWidth="1"/>
    <col min="322" max="322" width="14.85546875" bestFit="1" customWidth="1"/>
    <col min="323" max="323" width="17.85546875" bestFit="1" customWidth="1"/>
    <col min="324" max="324" width="21.5703125" bestFit="1" customWidth="1"/>
    <col min="325" max="325" width="14.85546875" bestFit="1" customWidth="1"/>
    <col min="326" max="326" width="15.140625" bestFit="1" customWidth="1"/>
    <col min="327" max="327" width="21.5703125" bestFit="1" customWidth="1"/>
    <col min="328" max="328" width="14.85546875" bestFit="1" customWidth="1"/>
    <col min="329" max="329" width="37.7109375" bestFit="1" customWidth="1"/>
    <col min="330" max="330" width="44.140625" bestFit="1" customWidth="1"/>
    <col min="331" max="331" width="37.42578125" bestFit="1" customWidth="1"/>
    <col min="332" max="332" width="19.7109375" bestFit="1" customWidth="1"/>
    <col min="333" max="333" width="21.5703125" bestFit="1" customWidth="1"/>
    <col min="334" max="334" width="14.85546875" bestFit="1" customWidth="1"/>
    <col min="335" max="335" width="18.7109375" bestFit="1" customWidth="1"/>
    <col min="336" max="336" width="21.5703125" bestFit="1" customWidth="1"/>
    <col min="337" max="337" width="14.85546875" bestFit="1" customWidth="1"/>
    <col min="338" max="338" width="18.42578125" bestFit="1" customWidth="1"/>
    <col min="339" max="339" width="21.5703125" bestFit="1" customWidth="1"/>
    <col min="340" max="340" width="14.85546875" bestFit="1" customWidth="1"/>
    <col min="341" max="341" width="15.140625" bestFit="1" customWidth="1"/>
    <col min="342" max="342" width="21.5703125" bestFit="1" customWidth="1"/>
    <col min="343" max="343" width="14.85546875" bestFit="1" customWidth="1"/>
    <col min="344" max="344" width="15.140625" bestFit="1" customWidth="1"/>
    <col min="345" max="345" width="21.5703125" bestFit="1" customWidth="1"/>
    <col min="346" max="346" width="14.85546875" bestFit="1" customWidth="1"/>
    <col min="347" max="347" width="15.140625" bestFit="1" customWidth="1"/>
    <col min="348" max="348" width="21.5703125" bestFit="1" customWidth="1"/>
    <col min="349" max="349" width="14.85546875" bestFit="1" customWidth="1"/>
    <col min="350" max="350" width="15.7109375" bestFit="1" customWidth="1"/>
    <col min="351" max="351" width="21.5703125" bestFit="1" customWidth="1"/>
    <col min="352" max="352" width="14.85546875" bestFit="1" customWidth="1"/>
    <col min="353" max="353" width="17.85546875" bestFit="1" customWidth="1"/>
    <col min="354" max="354" width="21.5703125" bestFit="1" customWidth="1"/>
    <col min="355" max="355" width="14.85546875" bestFit="1" customWidth="1"/>
    <col min="356" max="356" width="15.140625" bestFit="1" customWidth="1"/>
    <col min="357" max="357" width="21.5703125" bestFit="1" customWidth="1"/>
    <col min="358" max="358" width="14.85546875" bestFit="1" customWidth="1"/>
    <col min="359" max="359" width="32.7109375" bestFit="1" customWidth="1"/>
    <col min="360" max="360" width="39.140625" bestFit="1" customWidth="1"/>
    <col min="361" max="361" width="32.42578125" bestFit="1" customWidth="1"/>
    <col min="362" max="362" width="15.7109375" bestFit="1" customWidth="1"/>
    <col min="363" max="363" width="21.5703125" bestFit="1" customWidth="1"/>
    <col min="364" max="364" width="14.85546875" bestFit="1" customWidth="1"/>
    <col min="365" max="365" width="28.7109375" bestFit="1" customWidth="1"/>
    <col min="366" max="366" width="35.140625" bestFit="1" customWidth="1"/>
    <col min="367" max="367" width="28.42578125" bestFit="1" customWidth="1"/>
    <col min="368" max="368" width="15.140625" bestFit="1" customWidth="1"/>
    <col min="369" max="369" width="21.5703125" bestFit="1" customWidth="1"/>
    <col min="370" max="370" width="14.85546875" bestFit="1" customWidth="1"/>
    <col min="371" max="371" width="22.140625" bestFit="1" customWidth="1"/>
    <col min="372" max="372" width="28.42578125" bestFit="1" customWidth="1"/>
    <col min="373" max="373" width="21.85546875" bestFit="1" customWidth="1"/>
    <col min="374" max="374" width="20.140625" bestFit="1" customWidth="1"/>
    <col min="375" max="375" width="26.5703125" bestFit="1" customWidth="1"/>
    <col min="376" max="376" width="19.85546875" bestFit="1" customWidth="1"/>
  </cols>
  <sheetData>
    <row r="1" spans="1:33" x14ac:dyDescent="0.25">
      <c r="A1" s="6" t="s">
        <v>182</v>
      </c>
      <c r="B1" t="s" vm="3">
        <v>202</v>
      </c>
    </row>
    <row r="3" spans="1:33" x14ac:dyDescent="0.25">
      <c r="B3" s="6" t="s">
        <v>177</v>
      </c>
    </row>
    <row r="4" spans="1:33" ht="57" customHeight="1" x14ac:dyDescent="0.25">
      <c r="B4" s="31" t="s">
        <v>175</v>
      </c>
      <c r="C4" s="31"/>
      <c r="D4" s="31"/>
      <c r="E4" s="31"/>
      <c r="F4" s="31" t="s">
        <v>174</v>
      </c>
      <c r="G4" s="31"/>
      <c r="H4" s="31"/>
      <c r="I4" s="31"/>
      <c r="J4" s="84" t="s">
        <v>160</v>
      </c>
      <c r="K4" s="84"/>
      <c r="L4" s="84"/>
      <c r="M4" s="84"/>
      <c r="N4" s="31" t="s">
        <v>13</v>
      </c>
      <c r="O4" s="31"/>
      <c r="P4" s="31"/>
      <c r="Q4" s="31"/>
      <c r="R4" s="84" t="s">
        <v>36</v>
      </c>
      <c r="S4" s="84"/>
      <c r="T4" s="84"/>
      <c r="U4" s="84"/>
      <c r="V4" s="31" t="s">
        <v>52</v>
      </c>
      <c r="W4" s="31"/>
      <c r="X4" s="31"/>
      <c r="Y4" s="31"/>
      <c r="Z4" s="31" t="s">
        <v>176</v>
      </c>
      <c r="AA4" s="31"/>
      <c r="AB4" s="31"/>
      <c r="AC4" s="31"/>
      <c r="AD4" s="32" t="s">
        <v>178</v>
      </c>
      <c r="AE4" s="32" t="s">
        <v>180</v>
      </c>
      <c r="AF4" s="32" t="s">
        <v>178</v>
      </c>
      <c r="AG4" s="109" t="s">
        <v>178</v>
      </c>
    </row>
    <row r="5" spans="1:33" ht="60" x14ac:dyDescent="0.25">
      <c r="A5" s="6" t="s">
        <v>166</v>
      </c>
      <c r="B5" s="32" t="s">
        <v>179</v>
      </c>
      <c r="C5" s="32" t="s">
        <v>181</v>
      </c>
      <c r="D5" s="32" t="s">
        <v>179</v>
      </c>
      <c r="E5" s="84" t="s">
        <v>179</v>
      </c>
      <c r="F5" s="32" t="s">
        <v>179</v>
      </c>
      <c r="G5" s="32" t="s">
        <v>181</v>
      </c>
      <c r="H5" s="32" t="s">
        <v>179</v>
      </c>
      <c r="I5" s="84" t="s">
        <v>179</v>
      </c>
      <c r="J5" t="s">
        <v>179</v>
      </c>
      <c r="K5" t="s">
        <v>181</v>
      </c>
      <c r="L5" t="s">
        <v>179</v>
      </c>
      <c r="M5" t="s">
        <v>179</v>
      </c>
      <c r="N5" s="32" t="s">
        <v>179</v>
      </c>
      <c r="O5" s="32" t="s">
        <v>181</v>
      </c>
      <c r="P5" s="32" t="s">
        <v>179</v>
      </c>
      <c r="Q5" s="84" t="s">
        <v>179</v>
      </c>
      <c r="R5" t="s">
        <v>179</v>
      </c>
      <c r="S5" t="s">
        <v>181</v>
      </c>
      <c r="T5" t="s">
        <v>179</v>
      </c>
      <c r="U5" t="s">
        <v>179</v>
      </c>
      <c r="V5" s="32" t="s">
        <v>179</v>
      </c>
      <c r="W5" s="32" t="s">
        <v>181</v>
      </c>
      <c r="X5" s="32" t="s">
        <v>179</v>
      </c>
      <c r="Y5" s="84" t="s">
        <v>179</v>
      </c>
      <c r="Z5" s="32" t="s">
        <v>179</v>
      </c>
      <c r="AA5" s="32" t="s">
        <v>181</v>
      </c>
      <c r="AB5" s="32" t="s">
        <v>179</v>
      </c>
      <c r="AC5" s="84" t="s">
        <v>179</v>
      </c>
      <c r="AD5" s="32"/>
      <c r="AE5" s="32"/>
      <c r="AF5" s="32"/>
      <c r="AG5" s="85"/>
    </row>
    <row r="6" spans="1:33" x14ac:dyDescent="0.25">
      <c r="A6" s="3" t="s">
        <v>149</v>
      </c>
      <c r="B6" s="33"/>
      <c r="C6" s="33">
        <v>2</v>
      </c>
      <c r="D6" s="33"/>
      <c r="E6" s="33"/>
      <c r="F6" s="33"/>
      <c r="G6" s="33"/>
      <c r="H6" s="33"/>
      <c r="I6" s="33"/>
      <c r="J6" s="33"/>
      <c r="K6" s="33"/>
      <c r="L6" s="33">
        <v>1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>
        <v>2</v>
      </c>
      <c r="AF6" s="33">
        <v>1</v>
      </c>
      <c r="AG6" s="33"/>
    </row>
    <row r="7" spans="1:33" x14ac:dyDescent="0.25">
      <c r="A7" s="3" t="s">
        <v>323</v>
      </c>
      <c r="B7" s="33"/>
      <c r="C7" s="33">
        <v>4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>
        <v>4</v>
      </c>
      <c r="AF7" s="33"/>
      <c r="AG7" s="33"/>
    </row>
    <row r="8" spans="1:33" x14ac:dyDescent="0.25">
      <c r="A8" s="3" t="s">
        <v>14</v>
      </c>
      <c r="B8" s="33"/>
      <c r="C8" s="33"/>
      <c r="D8" s="33"/>
      <c r="E8" s="33">
        <v>2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>
        <v>1</v>
      </c>
      <c r="AD8" s="33"/>
      <c r="AE8" s="33"/>
      <c r="AF8" s="33"/>
      <c r="AG8" s="33">
        <v>3</v>
      </c>
    </row>
    <row r="9" spans="1:33" x14ac:dyDescent="0.25">
      <c r="A9" s="3" t="s">
        <v>155</v>
      </c>
      <c r="B9" s="33"/>
      <c r="C9" s="33">
        <v>4</v>
      </c>
      <c r="D9" s="33"/>
      <c r="E9" s="33"/>
      <c r="F9" s="33"/>
      <c r="G9" s="33"/>
      <c r="H9" s="33"/>
      <c r="I9" s="33"/>
      <c r="J9" s="33"/>
      <c r="K9" s="33"/>
      <c r="L9" s="33">
        <v>1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>
        <v>1</v>
      </c>
      <c r="AA9" s="33"/>
      <c r="AB9" s="33"/>
      <c r="AC9" s="33"/>
      <c r="AD9" s="33">
        <v>1</v>
      </c>
      <c r="AE9" s="33">
        <v>4</v>
      </c>
      <c r="AF9" s="33">
        <v>1</v>
      </c>
      <c r="AG9" s="33"/>
    </row>
    <row r="10" spans="1:33" x14ac:dyDescent="0.25">
      <c r="A10" s="3" t="s">
        <v>27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>
        <v>1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>
        <v>1</v>
      </c>
      <c r="Z10" s="33"/>
      <c r="AA10" s="33"/>
      <c r="AB10" s="33"/>
      <c r="AC10" s="33">
        <v>2</v>
      </c>
      <c r="AD10" s="33">
        <v>1</v>
      </c>
      <c r="AE10" s="33"/>
      <c r="AF10" s="33"/>
      <c r="AG10" s="33">
        <v>3</v>
      </c>
    </row>
    <row r="11" spans="1:33" x14ac:dyDescent="0.25">
      <c r="A11" s="3" t="s">
        <v>23</v>
      </c>
      <c r="B11" s="33"/>
      <c r="C11" s="33"/>
      <c r="D11" s="33"/>
      <c r="E11" s="33">
        <v>2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>
        <v>2</v>
      </c>
    </row>
    <row r="12" spans="1:33" x14ac:dyDescent="0.25">
      <c r="A12" s="3" t="s">
        <v>30</v>
      </c>
      <c r="B12" s="33"/>
      <c r="C12" s="33">
        <v>3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>
        <v>3</v>
      </c>
      <c r="AF12" s="33"/>
      <c r="AG12" s="33"/>
    </row>
    <row r="13" spans="1:33" x14ac:dyDescent="0.25">
      <c r="A13" s="3" t="s">
        <v>20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>
        <v>1</v>
      </c>
      <c r="O13" s="33"/>
      <c r="P13" s="33"/>
      <c r="Q13" s="33"/>
      <c r="R13" s="33">
        <v>1</v>
      </c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>
        <v>2</v>
      </c>
      <c r="AE13" s="33"/>
      <c r="AF13" s="33"/>
      <c r="AG13" s="33"/>
    </row>
    <row r="14" spans="1:33" x14ac:dyDescent="0.25">
      <c r="A14" s="3" t="s">
        <v>148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>
        <v>1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>
        <v>1</v>
      </c>
      <c r="AE14" s="33"/>
      <c r="AF14" s="33"/>
      <c r="AG14" s="33"/>
    </row>
    <row r="15" spans="1:33" x14ac:dyDescent="0.25">
      <c r="A15" s="3" t="s">
        <v>41</v>
      </c>
      <c r="B15" s="33"/>
      <c r="C15" s="33">
        <v>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>
        <v>2</v>
      </c>
      <c r="AF15" s="33"/>
      <c r="AG15" s="33"/>
    </row>
    <row r="16" spans="1:33" x14ac:dyDescent="0.25">
      <c r="A16" s="3" t="s">
        <v>33</v>
      </c>
      <c r="B16" s="33"/>
      <c r="C16" s="33"/>
      <c r="D16" s="33"/>
      <c r="E16" s="33">
        <v>2</v>
      </c>
      <c r="F16" s="33"/>
      <c r="G16" s="33"/>
      <c r="H16" s="33"/>
      <c r="I16" s="33">
        <v>3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>
        <v>2</v>
      </c>
      <c r="Z16" s="33">
        <v>1</v>
      </c>
      <c r="AA16" s="33"/>
      <c r="AB16" s="33"/>
      <c r="AC16" s="33">
        <v>2</v>
      </c>
      <c r="AD16" s="33">
        <v>1</v>
      </c>
      <c r="AE16" s="33"/>
      <c r="AF16" s="33"/>
      <c r="AG16" s="33">
        <v>9</v>
      </c>
    </row>
    <row r="17" spans="1:33" x14ac:dyDescent="0.25">
      <c r="A17" s="3" t="s">
        <v>126</v>
      </c>
      <c r="B17" s="33"/>
      <c r="C17" s="33">
        <v>15</v>
      </c>
      <c r="D17" s="33"/>
      <c r="E17" s="33">
        <v>6</v>
      </c>
      <c r="F17" s="33"/>
      <c r="G17" s="33"/>
      <c r="H17" s="33"/>
      <c r="I17" s="33">
        <v>3</v>
      </c>
      <c r="J17" s="33"/>
      <c r="K17" s="33"/>
      <c r="L17" s="33">
        <v>2</v>
      </c>
      <c r="M17" s="33"/>
      <c r="N17" s="33">
        <v>3</v>
      </c>
      <c r="O17" s="33"/>
      <c r="P17" s="33"/>
      <c r="Q17" s="33"/>
      <c r="R17" s="33">
        <v>1</v>
      </c>
      <c r="S17" s="33"/>
      <c r="T17" s="33"/>
      <c r="U17" s="33"/>
      <c r="V17" s="33"/>
      <c r="W17" s="33"/>
      <c r="X17" s="33"/>
      <c r="Y17" s="33">
        <v>3</v>
      </c>
      <c r="Z17" s="33">
        <v>2</v>
      </c>
      <c r="AA17" s="33"/>
      <c r="AB17" s="33"/>
      <c r="AC17" s="33">
        <v>5</v>
      </c>
      <c r="AD17" s="33">
        <v>6</v>
      </c>
      <c r="AE17" s="33">
        <v>15</v>
      </c>
      <c r="AF17" s="33">
        <v>2</v>
      </c>
      <c r="AG17" s="33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M34"/>
  <sheetViews>
    <sheetView zoomScale="80" zoomScaleNormal="80" workbookViewId="0">
      <pane xSplit="1" ySplit="2" topLeftCell="B3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29" customWidth="1"/>
    <col min="2" max="2" width="14" customWidth="1"/>
    <col min="3" max="3" width="17" customWidth="1"/>
    <col min="4" max="4" width="12.85546875" customWidth="1"/>
    <col min="5" max="6" width="14.85546875" customWidth="1"/>
    <col min="7" max="7" width="20.5703125" customWidth="1"/>
    <col min="8" max="8" width="22.85546875" customWidth="1"/>
    <col min="9" max="9" width="22.140625" customWidth="1"/>
    <col min="10" max="10" width="25" customWidth="1"/>
    <col min="11" max="11" width="17.5703125" customWidth="1"/>
    <col min="12" max="12" width="21.7109375" customWidth="1"/>
    <col min="13" max="13" width="23" bestFit="1" customWidth="1"/>
    <col min="14" max="14" width="11.7109375" customWidth="1"/>
    <col min="15" max="15" width="10" customWidth="1"/>
    <col min="16" max="16" width="16.140625" customWidth="1"/>
    <col min="17" max="17" width="26.5703125" customWidth="1"/>
    <col min="18" max="18" width="7.140625" customWidth="1"/>
    <col min="19" max="19" width="17.28515625" bestFit="1" customWidth="1"/>
    <col min="20" max="20" width="11.7109375" customWidth="1"/>
    <col min="21" max="21" width="6.28515625" customWidth="1"/>
    <col min="22" max="22" width="21" bestFit="1" customWidth="1"/>
    <col min="23" max="23" width="6.28515625" customWidth="1"/>
    <col min="24" max="24" width="7.140625" bestFit="1" customWidth="1"/>
    <col min="25" max="26" width="11.140625" customWidth="1"/>
    <col min="27" max="27" width="16.7109375" customWidth="1"/>
    <col min="28" max="29" width="8.5703125" customWidth="1"/>
    <col min="30" max="30" width="10" customWidth="1"/>
    <col min="31" max="31" width="21.5703125" customWidth="1"/>
    <col min="32" max="32" width="15.140625" customWidth="1"/>
    <col min="33" max="33" width="14.85546875" bestFit="1" customWidth="1"/>
    <col min="34" max="34" width="11.7109375" customWidth="1"/>
    <col min="35" max="35" width="26.5703125" customWidth="1"/>
    <col min="36" max="36" width="13.5703125" customWidth="1"/>
    <col min="37" max="37" width="19.85546875" customWidth="1"/>
    <col min="38" max="38" width="16.7109375" customWidth="1"/>
    <col min="39" max="39" width="14.85546875" customWidth="1"/>
    <col min="40" max="40" width="17.85546875" customWidth="1"/>
    <col min="41" max="41" width="21.5703125" bestFit="1" customWidth="1"/>
    <col min="42" max="42" width="14.85546875" customWidth="1"/>
    <col min="43" max="43" width="15.140625" customWidth="1"/>
    <col min="44" max="44" width="21.5703125" customWidth="1"/>
    <col min="45" max="45" width="14.85546875" customWidth="1"/>
    <col min="46" max="46" width="15.140625" customWidth="1"/>
    <col min="47" max="47" width="21.5703125" bestFit="1" customWidth="1"/>
    <col min="48" max="48" width="14.85546875" bestFit="1" customWidth="1"/>
    <col min="49" max="49" width="20.140625" bestFit="1" customWidth="1"/>
    <col min="50" max="50" width="26.5703125" bestFit="1" customWidth="1"/>
    <col min="51" max="51" width="19.85546875" bestFit="1" customWidth="1"/>
    <col min="52" max="52" width="15.140625" bestFit="1" customWidth="1"/>
    <col min="53" max="53" width="21.5703125" bestFit="1" customWidth="1"/>
    <col min="54" max="54" width="14.85546875" bestFit="1" customWidth="1"/>
    <col min="55" max="55" width="15.7109375" bestFit="1" customWidth="1"/>
    <col min="56" max="56" width="21.5703125" bestFit="1" customWidth="1"/>
    <col min="57" max="57" width="14.85546875" bestFit="1" customWidth="1"/>
    <col min="58" max="58" width="17.85546875" bestFit="1" customWidth="1"/>
    <col min="59" max="59" width="21.5703125" bestFit="1" customWidth="1"/>
    <col min="60" max="60" width="14.85546875" bestFit="1" customWidth="1"/>
    <col min="61" max="61" width="15.140625" bestFit="1" customWidth="1"/>
    <col min="62" max="62" width="21.5703125" bestFit="1" customWidth="1"/>
    <col min="63" max="63" width="14.85546875" bestFit="1" customWidth="1"/>
    <col min="64" max="64" width="33.5703125" bestFit="1" customWidth="1"/>
    <col min="65" max="65" width="40" bestFit="1" customWidth="1"/>
    <col min="66" max="66" width="33.28515625" bestFit="1" customWidth="1"/>
    <col min="67" max="67" width="16.7109375" bestFit="1" customWidth="1"/>
    <col min="68" max="68" width="21.5703125" bestFit="1" customWidth="1"/>
    <col min="69" max="69" width="14.85546875" bestFit="1" customWidth="1"/>
    <col min="70" max="70" width="18.7109375" bestFit="1" customWidth="1"/>
    <col min="71" max="71" width="21.5703125" bestFit="1" customWidth="1"/>
    <col min="72" max="72" width="14.85546875" bestFit="1" customWidth="1"/>
    <col min="73" max="73" width="18.42578125" bestFit="1" customWidth="1"/>
    <col min="74" max="74" width="21.5703125" bestFit="1" customWidth="1"/>
    <col min="75" max="75" width="14.85546875" bestFit="1" customWidth="1"/>
    <col min="76" max="76" width="15.140625" bestFit="1" customWidth="1"/>
    <col min="77" max="77" width="21.5703125" bestFit="1" customWidth="1"/>
    <col min="78" max="78" width="14.85546875" bestFit="1" customWidth="1"/>
    <col min="79" max="79" width="15.140625" bestFit="1" customWidth="1"/>
    <col min="80" max="80" width="21.5703125" bestFit="1" customWidth="1"/>
    <col min="81" max="81" width="14.85546875" bestFit="1" customWidth="1"/>
    <col min="82" max="82" width="15.140625" bestFit="1" customWidth="1"/>
    <col min="83" max="83" width="21.5703125" bestFit="1" customWidth="1"/>
    <col min="84" max="84" width="14.85546875" bestFit="1" customWidth="1"/>
    <col min="85" max="85" width="15.7109375" bestFit="1" customWidth="1"/>
    <col min="86" max="86" width="21.5703125" bestFit="1" customWidth="1"/>
    <col min="87" max="87" width="14.85546875" bestFit="1" customWidth="1"/>
    <col min="88" max="88" width="17.85546875" bestFit="1" customWidth="1"/>
    <col min="89" max="89" width="21.5703125" bestFit="1" customWidth="1"/>
    <col min="90" max="90" width="14.85546875" bestFit="1" customWidth="1"/>
    <col min="91" max="91" width="15.140625" bestFit="1" customWidth="1"/>
    <col min="92" max="92" width="21.5703125" bestFit="1" customWidth="1"/>
    <col min="93" max="93" width="14.85546875" bestFit="1" customWidth="1"/>
    <col min="94" max="94" width="29.85546875" bestFit="1" customWidth="1"/>
    <col min="95" max="95" width="36.140625" bestFit="1" customWidth="1"/>
    <col min="96" max="96" width="29.42578125" bestFit="1" customWidth="1"/>
    <col min="97" max="97" width="20.28515625" bestFit="1" customWidth="1"/>
    <col min="98" max="98" width="21.5703125" bestFit="1" customWidth="1"/>
    <col min="99" max="99" width="14.85546875" bestFit="1" customWidth="1"/>
    <col min="100" max="100" width="18.7109375" bestFit="1" customWidth="1"/>
    <col min="101" max="101" width="21.5703125" bestFit="1" customWidth="1"/>
    <col min="102" max="102" width="14.85546875" bestFit="1" customWidth="1"/>
    <col min="103" max="103" width="18.42578125" bestFit="1" customWidth="1"/>
    <col min="104" max="104" width="21.5703125" bestFit="1" customWidth="1"/>
    <col min="105" max="105" width="14.85546875" bestFit="1" customWidth="1"/>
    <col min="106" max="106" width="15.140625" bestFit="1" customWidth="1"/>
    <col min="107" max="107" width="21.5703125" bestFit="1" customWidth="1"/>
    <col min="108" max="108" width="14.85546875" bestFit="1" customWidth="1"/>
    <col min="109" max="109" width="15.140625" bestFit="1" customWidth="1"/>
    <col min="110" max="110" width="21.5703125" bestFit="1" customWidth="1"/>
    <col min="111" max="111" width="14.85546875" bestFit="1" customWidth="1"/>
    <col min="112" max="112" width="15.140625" bestFit="1" customWidth="1"/>
    <col min="113" max="113" width="21.5703125" bestFit="1" customWidth="1"/>
    <col min="114" max="114" width="14.85546875" bestFit="1" customWidth="1"/>
    <col min="115" max="115" width="15.7109375" bestFit="1" customWidth="1"/>
    <col min="116" max="116" width="21.5703125" bestFit="1" customWidth="1"/>
    <col min="117" max="117" width="14.85546875" bestFit="1" customWidth="1"/>
    <col min="118" max="118" width="17.85546875" bestFit="1" customWidth="1"/>
    <col min="119" max="119" width="21.5703125" bestFit="1" customWidth="1"/>
    <col min="120" max="120" width="14.85546875" bestFit="1" customWidth="1"/>
    <col min="121" max="121" width="15.140625" bestFit="1" customWidth="1"/>
    <col min="122" max="122" width="21.5703125" bestFit="1" customWidth="1"/>
    <col min="123" max="123" width="14.85546875" bestFit="1" customWidth="1"/>
    <col min="124" max="124" width="33.28515625" bestFit="1" customWidth="1"/>
    <col min="125" max="125" width="39.7109375" bestFit="1" customWidth="1"/>
    <col min="126" max="126" width="33" bestFit="1" customWidth="1"/>
    <col min="127" max="127" width="15.140625" bestFit="1" customWidth="1"/>
    <col min="128" max="128" width="21.5703125" bestFit="1" customWidth="1"/>
    <col min="129" max="129" width="14.85546875" bestFit="1" customWidth="1"/>
    <col min="130" max="130" width="18.7109375" bestFit="1" customWidth="1"/>
    <col min="131" max="131" width="21.5703125" bestFit="1" customWidth="1"/>
    <col min="132" max="132" width="14.85546875" bestFit="1" customWidth="1"/>
    <col min="133" max="133" width="18.42578125" bestFit="1" customWidth="1"/>
    <col min="134" max="134" width="21.5703125" bestFit="1" customWidth="1"/>
    <col min="135" max="135" width="14.85546875" bestFit="1" customWidth="1"/>
    <col min="136" max="136" width="15.140625" bestFit="1" customWidth="1"/>
    <col min="137" max="137" width="21.5703125" bestFit="1" customWidth="1"/>
    <col min="138" max="138" width="14.85546875" bestFit="1" customWidth="1"/>
    <col min="139" max="139" width="15.140625" bestFit="1" customWidth="1"/>
    <col min="140" max="140" width="21.5703125" bestFit="1" customWidth="1"/>
    <col min="141" max="141" width="14.85546875" bestFit="1" customWidth="1"/>
    <col min="142" max="142" width="15.140625" bestFit="1" customWidth="1"/>
    <col min="143" max="143" width="21.5703125" bestFit="1" customWidth="1"/>
    <col min="144" max="144" width="14.85546875" bestFit="1" customWidth="1"/>
    <col min="145" max="145" width="15.7109375" bestFit="1" customWidth="1"/>
    <col min="146" max="146" width="21.5703125" bestFit="1" customWidth="1"/>
    <col min="147" max="147" width="14.85546875" bestFit="1" customWidth="1"/>
    <col min="148" max="148" width="17.85546875" bestFit="1" customWidth="1"/>
    <col min="149" max="149" width="21.5703125" bestFit="1" customWidth="1"/>
    <col min="150" max="150" width="14.85546875" bestFit="1" customWidth="1"/>
    <col min="151" max="151" width="15.140625" bestFit="1" customWidth="1"/>
    <col min="152" max="152" width="21.5703125" bestFit="1" customWidth="1"/>
    <col min="153" max="153" width="14.85546875" bestFit="1" customWidth="1"/>
    <col min="154" max="154" width="26.42578125" bestFit="1" customWidth="1"/>
    <col min="155" max="155" width="32.7109375" bestFit="1" customWidth="1"/>
    <col min="156" max="156" width="26.140625" bestFit="1" customWidth="1"/>
    <col min="157" max="157" width="15.140625" bestFit="1" customWidth="1"/>
    <col min="158" max="158" width="21.5703125" bestFit="1" customWidth="1"/>
    <col min="159" max="159" width="14.85546875" bestFit="1" customWidth="1"/>
    <col min="160" max="160" width="18.7109375" bestFit="1" customWidth="1"/>
    <col min="161" max="161" width="21.5703125" bestFit="1" customWidth="1"/>
    <col min="162" max="162" width="14.85546875" bestFit="1" customWidth="1"/>
    <col min="163" max="163" width="18.42578125" bestFit="1" customWidth="1"/>
    <col min="164" max="164" width="21.5703125" bestFit="1" customWidth="1"/>
    <col min="165" max="165" width="14.85546875" bestFit="1" customWidth="1"/>
    <col min="166" max="166" width="15.140625" bestFit="1" customWidth="1"/>
    <col min="167" max="167" width="21.5703125" bestFit="1" customWidth="1"/>
    <col min="168" max="168" width="14.85546875" bestFit="1" customWidth="1"/>
    <col min="169" max="169" width="15.140625" bestFit="1" customWidth="1"/>
    <col min="170" max="170" width="21.5703125" bestFit="1" customWidth="1"/>
    <col min="171" max="171" width="14.85546875" bestFit="1" customWidth="1"/>
    <col min="172" max="172" width="15.140625" bestFit="1" customWidth="1"/>
    <col min="173" max="173" width="21.5703125" bestFit="1" customWidth="1"/>
    <col min="174" max="174" width="14.85546875" bestFit="1" customWidth="1"/>
    <col min="175" max="175" width="15.7109375" bestFit="1" customWidth="1"/>
    <col min="176" max="176" width="21.5703125" bestFit="1" customWidth="1"/>
    <col min="177" max="177" width="14.85546875" bestFit="1" customWidth="1"/>
    <col min="178" max="178" width="17.85546875" bestFit="1" customWidth="1"/>
    <col min="179" max="179" width="21.5703125" bestFit="1" customWidth="1"/>
    <col min="180" max="180" width="14.85546875" bestFit="1" customWidth="1"/>
    <col min="181" max="181" width="15.140625" bestFit="1" customWidth="1"/>
    <col min="182" max="182" width="21.5703125" bestFit="1" customWidth="1"/>
    <col min="183" max="183" width="14.85546875" bestFit="1" customWidth="1"/>
    <col min="184" max="184" width="26.7109375" bestFit="1" customWidth="1"/>
    <col min="185" max="185" width="33" bestFit="1" customWidth="1"/>
    <col min="186" max="186" width="26.42578125" bestFit="1" customWidth="1"/>
    <col min="187" max="187" width="16.7109375" bestFit="1" customWidth="1"/>
    <col min="188" max="188" width="21.5703125" bestFit="1" customWidth="1"/>
    <col min="189" max="189" width="14.85546875" bestFit="1" customWidth="1"/>
    <col min="190" max="190" width="18.7109375" bestFit="1" customWidth="1"/>
    <col min="191" max="191" width="21.5703125" bestFit="1" customWidth="1"/>
    <col min="192" max="192" width="14.85546875" bestFit="1" customWidth="1"/>
    <col min="193" max="193" width="18.42578125" bestFit="1" customWidth="1"/>
    <col min="194" max="194" width="21.5703125" bestFit="1" customWidth="1"/>
    <col min="195" max="195" width="14.85546875" bestFit="1" customWidth="1"/>
    <col min="196" max="196" width="15.140625" bestFit="1" customWidth="1"/>
    <col min="197" max="197" width="21.5703125" bestFit="1" customWidth="1"/>
    <col min="198" max="198" width="14.85546875" bestFit="1" customWidth="1"/>
    <col min="199" max="199" width="15.140625" bestFit="1" customWidth="1"/>
    <col min="200" max="200" width="21.5703125" bestFit="1" customWidth="1"/>
    <col min="201" max="201" width="14.85546875" bestFit="1" customWidth="1"/>
    <col min="202" max="202" width="15.140625" bestFit="1" customWidth="1"/>
    <col min="203" max="203" width="21.5703125" bestFit="1" customWidth="1"/>
    <col min="204" max="204" width="14.85546875" bestFit="1" customWidth="1"/>
    <col min="205" max="205" width="15.7109375" bestFit="1" customWidth="1"/>
    <col min="206" max="206" width="21.5703125" bestFit="1" customWidth="1"/>
    <col min="207" max="207" width="14.85546875" bestFit="1" customWidth="1"/>
    <col min="208" max="208" width="17.85546875" bestFit="1" customWidth="1"/>
    <col min="209" max="209" width="21.5703125" bestFit="1" customWidth="1"/>
    <col min="210" max="210" width="14.85546875" bestFit="1" customWidth="1"/>
    <col min="211" max="211" width="15.140625" bestFit="1" customWidth="1"/>
    <col min="212" max="212" width="21.5703125" bestFit="1" customWidth="1"/>
    <col min="213" max="213" width="14.85546875" bestFit="1" customWidth="1"/>
    <col min="214" max="214" width="29.85546875" bestFit="1" customWidth="1"/>
    <col min="215" max="215" width="36.140625" bestFit="1" customWidth="1"/>
    <col min="216" max="216" width="29.42578125" bestFit="1" customWidth="1"/>
    <col min="217" max="217" width="15.140625" bestFit="1" customWidth="1"/>
    <col min="218" max="218" width="21.5703125" bestFit="1" customWidth="1"/>
    <col min="219" max="219" width="14.85546875" bestFit="1" customWidth="1"/>
    <col min="220" max="220" width="18.7109375" bestFit="1" customWidth="1"/>
    <col min="221" max="221" width="21.5703125" bestFit="1" customWidth="1"/>
    <col min="222" max="222" width="14.85546875" bestFit="1" customWidth="1"/>
    <col min="223" max="223" width="18.42578125" bestFit="1" customWidth="1"/>
    <col min="224" max="224" width="21.5703125" bestFit="1" customWidth="1"/>
    <col min="225" max="225" width="14.85546875" bestFit="1" customWidth="1"/>
    <col min="226" max="226" width="15.140625" bestFit="1" customWidth="1"/>
    <col min="227" max="227" width="21.5703125" bestFit="1" customWidth="1"/>
    <col min="228" max="228" width="14.85546875" bestFit="1" customWidth="1"/>
    <col min="229" max="229" width="15.140625" bestFit="1" customWidth="1"/>
    <col min="230" max="230" width="21.5703125" bestFit="1" customWidth="1"/>
    <col min="231" max="231" width="14.85546875" bestFit="1" customWidth="1"/>
    <col min="232" max="232" width="15.140625" bestFit="1" customWidth="1"/>
    <col min="233" max="233" width="21.5703125" bestFit="1" customWidth="1"/>
    <col min="234" max="234" width="14.85546875" bestFit="1" customWidth="1"/>
    <col min="235" max="235" width="15.7109375" bestFit="1" customWidth="1"/>
    <col min="236" max="236" width="21.5703125" bestFit="1" customWidth="1"/>
    <col min="237" max="237" width="14.85546875" bestFit="1" customWidth="1"/>
    <col min="238" max="238" width="17.85546875" bestFit="1" customWidth="1"/>
    <col min="239" max="239" width="21.5703125" bestFit="1" customWidth="1"/>
    <col min="240" max="240" width="14.85546875" bestFit="1" customWidth="1"/>
    <col min="241" max="241" width="15.140625" bestFit="1" customWidth="1"/>
    <col min="242" max="242" width="21.5703125" bestFit="1" customWidth="1"/>
    <col min="243" max="243" width="14.85546875" bestFit="1" customWidth="1"/>
    <col min="244" max="244" width="26.7109375" bestFit="1" customWidth="1"/>
    <col min="245" max="245" width="33" bestFit="1" customWidth="1"/>
    <col min="246" max="246" width="26.42578125" bestFit="1" customWidth="1"/>
    <col min="247" max="247" width="17.5703125" bestFit="1" customWidth="1"/>
    <col min="248" max="248" width="21.5703125" bestFit="1" customWidth="1"/>
    <col min="249" max="249" width="14.85546875" bestFit="1" customWidth="1"/>
    <col min="250" max="250" width="18.7109375" bestFit="1" customWidth="1"/>
    <col min="251" max="251" width="21.5703125" bestFit="1" customWidth="1"/>
    <col min="252" max="252" width="14.85546875" bestFit="1" customWidth="1"/>
    <col min="253" max="253" width="18.42578125" bestFit="1" customWidth="1"/>
    <col min="254" max="254" width="21.5703125" bestFit="1" customWidth="1"/>
    <col min="255" max="255" width="14.85546875" bestFit="1" customWidth="1"/>
    <col min="256" max="256" width="15.140625" bestFit="1" customWidth="1"/>
    <col min="257" max="257" width="21.5703125" bestFit="1" customWidth="1"/>
    <col min="258" max="258" width="14.85546875" bestFit="1" customWidth="1"/>
    <col min="259" max="259" width="15.140625" bestFit="1" customWidth="1"/>
    <col min="260" max="260" width="21.5703125" bestFit="1" customWidth="1"/>
    <col min="261" max="261" width="14.85546875" bestFit="1" customWidth="1"/>
    <col min="262" max="262" width="15.140625" bestFit="1" customWidth="1"/>
    <col min="263" max="263" width="21.5703125" bestFit="1" customWidth="1"/>
    <col min="264" max="264" width="14.85546875" bestFit="1" customWidth="1"/>
    <col min="265" max="265" width="15.7109375" bestFit="1" customWidth="1"/>
    <col min="266" max="266" width="21.5703125" bestFit="1" customWidth="1"/>
    <col min="267" max="267" width="14.85546875" bestFit="1" customWidth="1"/>
    <col min="268" max="268" width="17.85546875" bestFit="1" customWidth="1"/>
    <col min="269" max="269" width="21.5703125" bestFit="1" customWidth="1"/>
    <col min="270" max="270" width="14.85546875" bestFit="1" customWidth="1"/>
    <col min="271" max="271" width="15.140625" bestFit="1" customWidth="1"/>
    <col min="272" max="272" width="21.5703125" bestFit="1" customWidth="1"/>
    <col min="273" max="273" width="14.85546875" bestFit="1" customWidth="1"/>
    <col min="274" max="274" width="30.7109375" bestFit="1" customWidth="1"/>
    <col min="275" max="275" width="37" bestFit="1" customWidth="1"/>
    <col min="276" max="276" width="30.42578125" bestFit="1" customWidth="1"/>
    <col min="277" max="277" width="16.85546875" bestFit="1" customWidth="1"/>
    <col min="278" max="278" width="21.5703125" bestFit="1" customWidth="1"/>
    <col min="279" max="279" width="14.85546875" bestFit="1" customWidth="1"/>
    <col min="280" max="280" width="18.7109375" bestFit="1" customWidth="1"/>
    <col min="281" max="281" width="21.5703125" bestFit="1" customWidth="1"/>
    <col min="282" max="282" width="14.85546875" bestFit="1" customWidth="1"/>
    <col min="283" max="283" width="18.42578125" bestFit="1" customWidth="1"/>
    <col min="284" max="284" width="21.5703125" bestFit="1" customWidth="1"/>
    <col min="285" max="285" width="14.85546875" bestFit="1" customWidth="1"/>
    <col min="286" max="286" width="15.140625" bestFit="1" customWidth="1"/>
    <col min="287" max="287" width="21.5703125" bestFit="1" customWidth="1"/>
    <col min="288" max="288" width="14.85546875" bestFit="1" customWidth="1"/>
    <col min="289" max="289" width="15.140625" bestFit="1" customWidth="1"/>
    <col min="290" max="290" width="21.5703125" bestFit="1" customWidth="1"/>
    <col min="291" max="291" width="14.85546875" bestFit="1" customWidth="1"/>
    <col min="292" max="292" width="15.140625" bestFit="1" customWidth="1"/>
    <col min="293" max="293" width="21.5703125" bestFit="1" customWidth="1"/>
    <col min="294" max="294" width="14.85546875" bestFit="1" customWidth="1"/>
    <col min="295" max="295" width="15.7109375" bestFit="1" customWidth="1"/>
    <col min="296" max="296" width="21.5703125" bestFit="1" customWidth="1"/>
    <col min="297" max="297" width="14.85546875" bestFit="1" customWidth="1"/>
    <col min="298" max="298" width="17.85546875" bestFit="1" customWidth="1"/>
    <col min="299" max="299" width="21.5703125" bestFit="1" customWidth="1"/>
    <col min="300" max="300" width="14.85546875" bestFit="1" customWidth="1"/>
    <col min="301" max="301" width="15.140625" bestFit="1" customWidth="1"/>
    <col min="302" max="302" width="21.5703125" bestFit="1" customWidth="1"/>
    <col min="303" max="303" width="14.85546875" bestFit="1" customWidth="1"/>
    <col min="304" max="304" width="30" bestFit="1" customWidth="1"/>
    <col min="305" max="305" width="36.28515625" bestFit="1" customWidth="1"/>
    <col min="306" max="306" width="29.7109375" bestFit="1" customWidth="1"/>
    <col min="307" max="307" width="24.7109375" bestFit="1" customWidth="1"/>
    <col min="308" max="308" width="21.5703125" bestFit="1" customWidth="1"/>
    <col min="309" max="309" width="14.85546875" bestFit="1" customWidth="1"/>
    <col min="310" max="310" width="18.7109375" bestFit="1" customWidth="1"/>
    <col min="311" max="311" width="21.5703125" bestFit="1" customWidth="1"/>
    <col min="312" max="312" width="14.85546875" bestFit="1" customWidth="1"/>
    <col min="313" max="313" width="18.42578125" bestFit="1" customWidth="1"/>
    <col min="314" max="314" width="21.5703125" bestFit="1" customWidth="1"/>
    <col min="315" max="315" width="14.85546875" bestFit="1" customWidth="1"/>
    <col min="316" max="316" width="15.140625" bestFit="1" customWidth="1"/>
    <col min="317" max="317" width="21.5703125" bestFit="1" customWidth="1"/>
    <col min="318" max="318" width="14.85546875" bestFit="1" customWidth="1"/>
    <col min="319" max="319" width="15.140625" bestFit="1" customWidth="1"/>
    <col min="320" max="320" width="21.5703125" bestFit="1" customWidth="1"/>
    <col min="321" max="321" width="14.85546875" bestFit="1" customWidth="1"/>
    <col min="322" max="322" width="15.140625" bestFit="1" customWidth="1"/>
    <col min="323" max="323" width="21.5703125" bestFit="1" customWidth="1"/>
    <col min="324" max="324" width="14.85546875" bestFit="1" customWidth="1"/>
    <col min="325" max="325" width="15.7109375" bestFit="1" customWidth="1"/>
    <col min="326" max="326" width="21.5703125" bestFit="1" customWidth="1"/>
    <col min="327" max="327" width="14.85546875" bestFit="1" customWidth="1"/>
    <col min="328" max="328" width="17.85546875" bestFit="1" customWidth="1"/>
    <col min="329" max="329" width="21.5703125" bestFit="1" customWidth="1"/>
    <col min="330" max="330" width="14.85546875" bestFit="1" customWidth="1"/>
    <col min="331" max="331" width="15.140625" bestFit="1" customWidth="1"/>
    <col min="332" max="332" width="21.5703125" bestFit="1" customWidth="1"/>
    <col min="333" max="333" width="14.85546875" bestFit="1" customWidth="1"/>
    <col min="334" max="334" width="37.7109375" bestFit="1" customWidth="1"/>
    <col min="335" max="335" width="44.140625" bestFit="1" customWidth="1"/>
    <col min="336" max="336" width="37.42578125" bestFit="1" customWidth="1"/>
    <col min="337" max="337" width="19.7109375" bestFit="1" customWidth="1"/>
    <col min="338" max="338" width="21.5703125" bestFit="1" customWidth="1"/>
    <col min="339" max="339" width="14.85546875" bestFit="1" customWidth="1"/>
    <col min="340" max="340" width="18.7109375" bestFit="1" customWidth="1"/>
    <col min="341" max="341" width="21.5703125" bestFit="1" customWidth="1"/>
    <col min="342" max="342" width="14.85546875" bestFit="1" customWidth="1"/>
    <col min="343" max="343" width="18.42578125" bestFit="1" customWidth="1"/>
    <col min="344" max="344" width="21.5703125" bestFit="1" customWidth="1"/>
    <col min="345" max="345" width="14.85546875" bestFit="1" customWidth="1"/>
    <col min="346" max="346" width="15.140625" bestFit="1" customWidth="1"/>
    <col min="347" max="347" width="21.5703125" bestFit="1" customWidth="1"/>
    <col min="348" max="348" width="14.85546875" bestFit="1" customWidth="1"/>
    <col min="349" max="349" width="15.140625" bestFit="1" customWidth="1"/>
    <col min="350" max="350" width="21.5703125" bestFit="1" customWidth="1"/>
    <col min="351" max="351" width="14.85546875" bestFit="1" customWidth="1"/>
    <col min="352" max="352" width="15.140625" bestFit="1" customWidth="1"/>
    <col min="353" max="353" width="21.5703125" bestFit="1" customWidth="1"/>
    <col min="354" max="354" width="14.85546875" bestFit="1" customWidth="1"/>
    <col min="355" max="355" width="15.7109375" bestFit="1" customWidth="1"/>
    <col min="356" max="356" width="21.5703125" bestFit="1" customWidth="1"/>
    <col min="357" max="357" width="14.85546875" bestFit="1" customWidth="1"/>
    <col min="358" max="358" width="17.85546875" bestFit="1" customWidth="1"/>
    <col min="359" max="359" width="21.5703125" bestFit="1" customWidth="1"/>
    <col min="360" max="360" width="14.85546875" bestFit="1" customWidth="1"/>
    <col min="361" max="361" width="15.140625" bestFit="1" customWidth="1"/>
    <col min="362" max="362" width="21.5703125" bestFit="1" customWidth="1"/>
    <col min="363" max="363" width="14.85546875" bestFit="1" customWidth="1"/>
    <col min="364" max="364" width="32.7109375" bestFit="1" customWidth="1"/>
    <col min="365" max="365" width="39.140625" bestFit="1" customWidth="1"/>
    <col min="366" max="366" width="32.42578125" bestFit="1" customWidth="1"/>
    <col min="367" max="367" width="15.7109375" bestFit="1" customWidth="1"/>
    <col min="368" max="368" width="21.5703125" bestFit="1" customWidth="1"/>
    <col min="369" max="369" width="14.85546875" bestFit="1" customWidth="1"/>
    <col min="370" max="370" width="28.7109375" bestFit="1" customWidth="1"/>
    <col min="371" max="371" width="35.140625" bestFit="1" customWidth="1"/>
    <col min="372" max="372" width="28.42578125" bestFit="1" customWidth="1"/>
    <col min="373" max="373" width="15.140625" bestFit="1" customWidth="1"/>
    <col min="374" max="374" width="21.5703125" bestFit="1" customWidth="1"/>
    <col min="375" max="375" width="14.85546875" bestFit="1" customWidth="1"/>
    <col min="376" max="376" width="22.140625" bestFit="1" customWidth="1"/>
    <col min="377" max="377" width="28.42578125" bestFit="1" customWidth="1"/>
    <col min="378" max="378" width="21.85546875" bestFit="1" customWidth="1"/>
    <col min="379" max="379" width="20.140625" bestFit="1" customWidth="1"/>
    <col min="380" max="380" width="26.5703125" bestFit="1" customWidth="1"/>
    <col min="381" max="381" width="19.85546875" bestFit="1" customWidth="1"/>
  </cols>
  <sheetData>
    <row r="2" spans="1:13" ht="48" customHeight="1" x14ac:dyDescent="0.25">
      <c r="A2" s="49" t="s">
        <v>186</v>
      </c>
      <c r="B2" s="46" t="s">
        <v>183</v>
      </c>
      <c r="C2" s="46" t="s">
        <v>294</v>
      </c>
      <c r="D2" s="46" t="s">
        <v>174</v>
      </c>
      <c r="E2" s="46" t="s">
        <v>295</v>
      </c>
      <c r="F2" s="46" t="s">
        <v>296</v>
      </c>
      <c r="G2" s="46" t="s">
        <v>52</v>
      </c>
      <c r="H2" s="46" t="s">
        <v>297</v>
      </c>
      <c r="I2" s="46" t="s">
        <v>176</v>
      </c>
      <c r="J2" s="46" t="s">
        <v>298</v>
      </c>
      <c r="K2" s="46" t="s">
        <v>13</v>
      </c>
      <c r="L2" s="46" t="s">
        <v>299</v>
      </c>
      <c r="M2" s="46" t="s">
        <v>187</v>
      </c>
    </row>
    <row r="3" spans="1:13" x14ac:dyDescent="0.25">
      <c r="A3" s="42" t="s">
        <v>149</v>
      </c>
      <c r="B3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achizitie].&amp;[ALEXANDRU Anisia]"),0)</f>
        <v>2</v>
      </c>
      <c r="C3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achizitie].&amp;[ALEXANDRU Anisia]"),0)</f>
        <v>0</v>
      </c>
      <c r="D3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achizitie].&amp;[ALEXANDRU Anisia]"),0)</f>
        <v>0</v>
      </c>
      <c r="E3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achizitie].&amp;[ALEXANDRU Anisia]"),0)</f>
        <v>0</v>
      </c>
      <c r="F3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achizitie].&amp;[ALEXANDRU Anisia]"),0)</f>
        <v>0</v>
      </c>
      <c r="G3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achizitie].&amp;[ALEXANDRU Anisia]"),0)</f>
        <v>0</v>
      </c>
      <c r="H3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achizitie].&amp;[ALEXANDRU Anisia]"),0)</f>
        <v>0</v>
      </c>
      <c r="I3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achizitie].&amp;[ALEXANDRU Anisia]"),0)</f>
        <v>0</v>
      </c>
      <c r="J3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achizitie].&amp;[ALEXANDRU Anisia]"),0)</f>
        <v>0</v>
      </c>
      <c r="K3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achizitie].&amp;[ALEXANDRU Anisia]"),0)</f>
        <v>0</v>
      </c>
      <c r="L3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achizitie].&amp;[ALEXANDRU Anisia]"),0)</f>
        <v>0</v>
      </c>
      <c r="M3" s="45">
        <f>SUBTOTAL(9,B3:L3)</f>
        <v>2</v>
      </c>
    </row>
    <row r="4" spans="1:13" x14ac:dyDescent="0.25">
      <c r="A4" s="42" t="s">
        <v>14</v>
      </c>
      <c r="B4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achizitie].&amp;[BACNEANU Virginia]"),0)</f>
        <v>0</v>
      </c>
      <c r="C4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achizitie].&amp;[BACNEANU Virginia]"),0)</f>
        <v>2</v>
      </c>
      <c r="D4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achizitie].&amp;[BACNEANU Virginia]"),0)</f>
        <v>0</v>
      </c>
      <c r="E4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achizitie].&amp;[BACNEANU Virginia]"),0)</f>
        <v>0</v>
      </c>
      <c r="F4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achizitie].&amp;[BACNEANU Virginia]"),0)</f>
        <v>0</v>
      </c>
      <c r="G4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achizitie].&amp;[BACNEANU Virginia]"),0)</f>
        <v>0</v>
      </c>
      <c r="H4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achizitie].&amp;[BACNEANU Virginia]"),0)</f>
        <v>0</v>
      </c>
      <c r="I4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achizitie].&amp;[BACNEANU Virginia]"),0)</f>
        <v>0</v>
      </c>
      <c r="J4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achizitie].&amp;[BACNEANU Virginia]"),0)</f>
        <v>1</v>
      </c>
      <c r="K4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achizitie].&amp;[BACNEANU Virginia]"),0)</f>
        <v>0</v>
      </c>
      <c r="L4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achizitie].&amp;[BACNEANU Virginia]"),0)</f>
        <v>0</v>
      </c>
      <c r="M4" s="45">
        <f>SUBTOTAL(9,B4:L4)</f>
        <v>3</v>
      </c>
    </row>
    <row r="5" spans="1:13" x14ac:dyDescent="0.25">
      <c r="A5" s="42" t="s">
        <v>155</v>
      </c>
      <c r="B5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achizitie].&amp;[BUZICA Cristian]"),0)</f>
        <v>4</v>
      </c>
      <c r="C5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achizitie].&amp;[BUZICA Cristian]"),0)</f>
        <v>0</v>
      </c>
      <c r="D5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achizitie].&amp;[BUZICA Cristian]"),0)</f>
        <v>0</v>
      </c>
      <c r="E5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achizitie].&amp;[BUZICA Cristian]"),0)</f>
        <v>0</v>
      </c>
      <c r="F5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achizitie].&amp;[BUZICA Cristian]"),0)</f>
        <v>0</v>
      </c>
      <c r="G5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achizitie].&amp;[BUZICA Cristian]"),0)</f>
        <v>0</v>
      </c>
      <c r="H5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achizitie].&amp;[BUZICA Cristian]"),0)</f>
        <v>0</v>
      </c>
      <c r="I5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achizitie].&amp;[BUZICA Cristian]"),0)</f>
        <v>1</v>
      </c>
      <c r="J5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achizitie].&amp;[BUZICA Cristian]"),0)</f>
        <v>0</v>
      </c>
      <c r="K5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achizitie].&amp;[BUZICA Cristian]"),0)</f>
        <v>0</v>
      </c>
      <c r="L5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achizitie].&amp;[BUZICA Cristian]"),0)</f>
        <v>0</v>
      </c>
      <c r="M5" s="45">
        <f t="shared" ref="M5:M15" si="0">SUBTOTAL(9,B5:L5)</f>
        <v>5</v>
      </c>
    </row>
    <row r="6" spans="1:13" x14ac:dyDescent="0.25">
      <c r="A6" s="42" t="s">
        <v>27</v>
      </c>
      <c r="B6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achizitie].&amp;[CIMPEANU Carmen]"),0)</f>
        <v>0</v>
      </c>
      <c r="C6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achizitie].&amp;[CIMPEANU Carmen]"),0)</f>
        <v>0</v>
      </c>
      <c r="D6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achizitie].&amp;[CIMPEANU Carmen]"),0)</f>
        <v>0</v>
      </c>
      <c r="E6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achizitie].&amp;[CIMPEANU Carmen]"),0)</f>
        <v>0</v>
      </c>
      <c r="F6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achizitie].&amp;[CIMPEANU Carmen]"),0)</f>
        <v>0</v>
      </c>
      <c r="G6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achizitie].&amp;[CIMPEANU Carmen]"),0)</f>
        <v>0</v>
      </c>
      <c r="H6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achizitie].&amp;[CIMPEANU Carmen]"),0)</f>
        <v>1</v>
      </c>
      <c r="I6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achizitie].&amp;[CIMPEANU Carmen]"),0)</f>
        <v>0</v>
      </c>
      <c r="J6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achizitie].&amp;[CIMPEANU Carmen]"),0)</f>
        <v>2</v>
      </c>
      <c r="K6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achizitie].&amp;[CIMPEANU Carmen]"),0)</f>
        <v>1</v>
      </c>
      <c r="L6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achizitie].&amp;[CIMPEANU Carmen]"),0)</f>
        <v>0</v>
      </c>
      <c r="M6" s="45">
        <f t="shared" si="0"/>
        <v>4</v>
      </c>
    </row>
    <row r="7" spans="1:13" x14ac:dyDescent="0.25">
      <c r="A7" s="42" t="s">
        <v>23</v>
      </c>
      <c r="B7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achizitie].&amp;[CRETU Anca]"),0)</f>
        <v>0</v>
      </c>
      <c r="C7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achizitie].&amp;[CRETU Anca]"),0)</f>
        <v>2</v>
      </c>
      <c r="D7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achizitie].&amp;[CRETU Anca]"),0)</f>
        <v>0</v>
      </c>
      <c r="E7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achizitie].&amp;[CRETU Anca]"),0)</f>
        <v>0</v>
      </c>
      <c r="F7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achizitie].&amp;[CRETU Anca]"),0)</f>
        <v>0</v>
      </c>
      <c r="G7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achizitie].&amp;[CRETU Anca]"),0)</f>
        <v>0</v>
      </c>
      <c r="H7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achizitie].&amp;[CRETU Anca]"),0)</f>
        <v>0</v>
      </c>
      <c r="I7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achizitie].&amp;[CRETU Anca]"),0)</f>
        <v>0</v>
      </c>
      <c r="J7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achizitie].&amp;[CRETU Anca]"),0)</f>
        <v>0</v>
      </c>
      <c r="K7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achizitie].&amp;[CRETU Anca]"),0)</f>
        <v>0</v>
      </c>
      <c r="L7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achizitie].&amp;[CRETU Anca]"),0)</f>
        <v>0</v>
      </c>
      <c r="M7" s="45">
        <f t="shared" si="0"/>
        <v>2</v>
      </c>
    </row>
    <row r="8" spans="1:13" x14ac:dyDescent="0.25">
      <c r="A8" s="42" t="s">
        <v>30</v>
      </c>
      <c r="B8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achizitie].&amp;[GHEORGHE Mirela]"),0)</f>
        <v>3</v>
      </c>
      <c r="C8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achizitie].&amp;[GHEORGHE Mirela]"),0)</f>
        <v>0</v>
      </c>
      <c r="D8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achizitie].&amp;[GHEORGHE Mirela]"),0)</f>
        <v>0</v>
      </c>
      <c r="E8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achizitie].&amp;[GHEORGHE Mirela]"),0)</f>
        <v>0</v>
      </c>
      <c r="F8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achizitie].&amp;[GHEORGHE Mirela]"),0)</f>
        <v>0</v>
      </c>
      <c r="G8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achizitie].&amp;[GHEORGHE Mirela]"),0)</f>
        <v>0</v>
      </c>
      <c r="H8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achizitie].&amp;[GHEORGHE Mirela]"),0)</f>
        <v>0</v>
      </c>
      <c r="I8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achizitie].&amp;[GHEORGHE Mirela]"),0)</f>
        <v>0</v>
      </c>
      <c r="J8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achizitie].&amp;[GHEORGHE Mirela]"),0)</f>
        <v>0</v>
      </c>
      <c r="K8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achizitie].&amp;[GHEORGHE Mirela]"),0)</f>
        <v>0</v>
      </c>
      <c r="L8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achizitie].&amp;[GHEORGHE Mirela]"),0)</f>
        <v>0</v>
      </c>
      <c r="M8" s="45">
        <f t="shared" si="0"/>
        <v>3</v>
      </c>
    </row>
    <row r="9" spans="1:13" x14ac:dyDescent="0.25">
      <c r="A9" s="42" t="s">
        <v>20</v>
      </c>
      <c r="B9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achizitie].&amp;[HORIA Alina]"),0)</f>
        <v>0</v>
      </c>
      <c r="C9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achizitie].&amp;[HORIA Alina]"),0)</f>
        <v>0</v>
      </c>
      <c r="D9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achizitie].&amp;[HORIA Alina]"),0)</f>
        <v>0</v>
      </c>
      <c r="E9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achizitie].&amp;[HORIA Alina]"),0)</f>
        <v>0</v>
      </c>
      <c r="F9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achizitie].&amp;[HORIA Alina]"),0)</f>
        <v>0</v>
      </c>
      <c r="G9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achizitie].&amp;[HORIA Alina]"),0)</f>
        <v>0</v>
      </c>
      <c r="H9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achizitie].&amp;[HORIA Alina]"),0)</f>
        <v>0</v>
      </c>
      <c r="I9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achizitie].&amp;[HORIA Alina]"),0)</f>
        <v>0</v>
      </c>
      <c r="J9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achizitie].&amp;[HORIA Alina]"),0)</f>
        <v>0</v>
      </c>
      <c r="K9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achizitie].&amp;[HORIA Alina]"),0)</f>
        <v>1</v>
      </c>
      <c r="L9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achizitie].&amp;[HORIA Alina]"),0)</f>
        <v>0</v>
      </c>
      <c r="M9" s="45">
        <f t="shared" si="0"/>
        <v>1</v>
      </c>
    </row>
    <row r="10" spans="1:13" x14ac:dyDescent="0.25">
      <c r="A10" s="42" t="s">
        <v>148</v>
      </c>
      <c r="B10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achizitie].&amp;[NEGREA Andrei]"),0)</f>
        <v>0</v>
      </c>
      <c r="C10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achizitie].&amp;[NEGREA Andrei]"),0)</f>
        <v>0</v>
      </c>
      <c r="D10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achizitie].&amp;[NEGREA Andrei]"),0)</f>
        <v>0</v>
      </c>
      <c r="E10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achizitie].&amp;[NEGREA Andrei]"),0)</f>
        <v>0</v>
      </c>
      <c r="F10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achizitie].&amp;[NEGREA Andrei]"),0)</f>
        <v>0</v>
      </c>
      <c r="G10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achizitie].&amp;[NEGREA Andrei]"),0)</f>
        <v>0</v>
      </c>
      <c r="H10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achizitie].&amp;[NEGREA Andrei]"),0)</f>
        <v>0</v>
      </c>
      <c r="I10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achizitie].&amp;[NEGREA Andrei]"),0)</f>
        <v>0</v>
      </c>
      <c r="J10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achizitie].&amp;[NEGREA Andrei]"),0)</f>
        <v>0</v>
      </c>
      <c r="K10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achizitie].&amp;[NEGREA Andrei]"),0)</f>
        <v>1</v>
      </c>
      <c r="L10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achizitie].&amp;[NEGREA Andrei]"),0)</f>
        <v>0</v>
      </c>
      <c r="M10" s="45">
        <f t="shared" si="0"/>
        <v>1</v>
      </c>
    </row>
    <row r="11" spans="1:13" x14ac:dyDescent="0.25">
      <c r="A11" s="42" t="s">
        <v>164</v>
      </c>
      <c r="B11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achizitie].&amp;[OANĂ Elena]"),0)</f>
        <v>0</v>
      </c>
      <c r="C11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achizitie].&amp;[OANĂ Elena]"),0)</f>
        <v>0</v>
      </c>
      <c r="D11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achizitie].&amp;[OANĂ Elena]"),0)</f>
        <v>0</v>
      </c>
      <c r="E11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achizitie].&amp;[OANĂ Elena]"),0)</f>
        <v>0</v>
      </c>
      <c r="F11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achizitie].&amp;[OANĂ Elena]"),0)</f>
        <v>0</v>
      </c>
      <c r="G11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achizitie].&amp;[OANĂ Elena]"),0)</f>
        <v>0</v>
      </c>
      <c r="H11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achizitie].&amp;[OANĂ Elena]"),0)</f>
        <v>0</v>
      </c>
      <c r="I11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achizitie].&amp;[OANĂ Elena]"),0)</f>
        <v>0</v>
      </c>
      <c r="J11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achizitie].&amp;[OANĂ Elena]"),0)</f>
        <v>0</v>
      </c>
      <c r="K11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achizitie].&amp;[OANĂ Elena]"),0)</f>
        <v>0</v>
      </c>
      <c r="L11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achizitie].&amp;[OANĂ Elena]"),0)</f>
        <v>0</v>
      </c>
      <c r="M11" s="45">
        <f t="shared" si="0"/>
        <v>0</v>
      </c>
    </row>
    <row r="12" spans="1:13" x14ac:dyDescent="0.25">
      <c r="A12" s="42" t="s">
        <v>170</v>
      </c>
      <c r="B12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achizitie].&amp;[OLTEANU Felicia]"),0)</f>
        <v>0</v>
      </c>
      <c r="C12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achizitie].&amp;[OLTEANU Felicia]"),0)</f>
        <v>0</v>
      </c>
      <c r="D12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achizitie].&amp;[OLTEANU Felicia]"),0)</f>
        <v>0</v>
      </c>
      <c r="E12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achizitie].&amp;[OLTEANU Felicia]"),0)</f>
        <v>0</v>
      </c>
      <c r="F12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achizitie].&amp;[OLTEANU Felicia]"),0)</f>
        <v>0</v>
      </c>
      <c r="G12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achizitie].&amp;[OLTEANU Felicia]"),0)</f>
        <v>0</v>
      </c>
      <c r="H12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achizitie].&amp;[OLTEANU Felicia]"),0)</f>
        <v>0</v>
      </c>
      <c r="I12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achizitie].&amp;[OLTEANU Felicia]"),0)</f>
        <v>0</v>
      </c>
      <c r="J12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achizitie].&amp;[OLTEANU Felicia]"),0)</f>
        <v>0</v>
      </c>
      <c r="K12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achizitie].&amp;[OLTEANU Felicia]"),0)</f>
        <v>0</v>
      </c>
      <c r="L12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achizitie].&amp;[OLTEANU Felicia]"),0)</f>
        <v>0</v>
      </c>
      <c r="M12" s="45">
        <f t="shared" si="0"/>
        <v>0</v>
      </c>
    </row>
    <row r="13" spans="1:13" x14ac:dyDescent="0.25">
      <c r="A13" s="42" t="s">
        <v>38</v>
      </c>
      <c r="B13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achizitie].&amp;[SAMOILA Maria]"),0)</f>
        <v>0</v>
      </c>
      <c r="C13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achizitie].&amp;[SAMOILA Maria]"),0)</f>
        <v>0</v>
      </c>
      <c r="D13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achizitie].&amp;[SAMOILA Maria]"),0)</f>
        <v>0</v>
      </c>
      <c r="E13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achizitie].&amp;[SAMOILA Maria]"),0)</f>
        <v>0</v>
      </c>
      <c r="F13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achizitie].&amp;[SAMOILA Maria]"),0)</f>
        <v>0</v>
      </c>
      <c r="G13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achizitie].&amp;[SAMOILA Maria]"),0)</f>
        <v>0</v>
      </c>
      <c r="H13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achizitie].&amp;[SAMOILA Maria]"),0)</f>
        <v>0</v>
      </c>
      <c r="I13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achizitie].&amp;[SAMOILA Maria]"),0)</f>
        <v>0</v>
      </c>
      <c r="J13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achizitie].&amp;[SAMOILA Maria]"),0)</f>
        <v>0</v>
      </c>
      <c r="K13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achizitie].&amp;[SAMOILA Maria]"),0)</f>
        <v>0</v>
      </c>
      <c r="L13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achizitie].&amp;[SAMOILA Maria]"),0)</f>
        <v>0</v>
      </c>
      <c r="M13" s="45">
        <f t="shared" si="0"/>
        <v>0</v>
      </c>
    </row>
    <row r="14" spans="1:13" x14ac:dyDescent="0.25">
      <c r="A14" s="42" t="s">
        <v>41</v>
      </c>
      <c r="B14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achizitie].&amp;[TEODORESCU Margareta]"),0)</f>
        <v>2</v>
      </c>
      <c r="C14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achizitie].&amp;[TEODORESCU Margareta]"),0)</f>
        <v>0</v>
      </c>
      <c r="D14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achizitie].&amp;[TEODORESCU Margareta]"),0)</f>
        <v>0</v>
      </c>
      <c r="E14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achizitie].&amp;[TEODORESCU Margareta]"),0)</f>
        <v>0</v>
      </c>
      <c r="F14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achizitie].&amp;[TEODORESCU Margareta]"),0)</f>
        <v>0</v>
      </c>
      <c r="G14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achizitie].&amp;[TEODORESCU Margareta]"),0)</f>
        <v>0</v>
      </c>
      <c r="H14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achizitie].&amp;[TEODORESCU Margareta]"),0)</f>
        <v>0</v>
      </c>
      <c r="I14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achizitie].&amp;[TEODORESCU Margareta]"),0)</f>
        <v>0</v>
      </c>
      <c r="J14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achizitie].&amp;[TEODORESCU Margareta]"),0)</f>
        <v>0</v>
      </c>
      <c r="K14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achizitie].&amp;[TEODORESCU Margareta]"),0)</f>
        <v>0</v>
      </c>
      <c r="L14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achizitie].&amp;[TEODORESCU Margareta]"),0)</f>
        <v>0</v>
      </c>
      <c r="M14" s="45">
        <f t="shared" si="0"/>
        <v>2</v>
      </c>
    </row>
    <row r="15" spans="1:13" x14ac:dyDescent="0.25">
      <c r="A15" s="42" t="s">
        <v>33</v>
      </c>
      <c r="B15" s="47">
        <f>IFERROR(GETPIVOTDATA("[Measures].[Count of Tip AD]",Pivot_Leveling!$A$3,"[Tipul_Procedurii].[Procedura]","[Tipul_Procedurii].[Procedura].&amp;[AD complexa]","[Responsabil_achizitie].[Responsabil achizitie]","[Responsabil_achizitie].[Responsabil achizitie].&amp;[ZLOTEA Liliana]"),0)</f>
        <v>0</v>
      </c>
      <c r="C15" s="47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achizitie].&amp;[ZLOTEA Liliana]"),0)</f>
        <v>2</v>
      </c>
      <c r="D15" s="47">
        <f>IFERROR(GETPIVOTDATA("[Measures].[Count of Tip AD]",Pivot_Leveling!$A$3,"[Tipul_Procedurii].[Procedura]","[Tipul_Procedurii].[Procedura].&amp;[AD simpla]","[Responsabil_achizitie].[Responsabil achizitie]","[Responsabil_achizitie].[Responsabil achizitie].&amp;[ZLOTEA Liliana]"),0)</f>
        <v>0</v>
      </c>
      <c r="E15" s="47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achizitie].&amp;[ZLOTEA Liliana]"),0)</f>
        <v>3</v>
      </c>
      <c r="F15" s="47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achizitie].&amp;[ZLOTEA Liliana]"),0)</f>
        <v>0</v>
      </c>
      <c r="G15" s="47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achizitie].&amp;[ZLOTEA Liliana]"),0)</f>
        <v>0</v>
      </c>
      <c r="H15" s="47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achizitie].&amp;[ZLOTEA Liliana]"),0)</f>
        <v>2</v>
      </c>
      <c r="I15" s="47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achizitie].&amp;[ZLOTEA Liliana]"),0)</f>
        <v>1</v>
      </c>
      <c r="J15" s="47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achizitie].&amp;[ZLOTEA Liliana]"),0)</f>
        <v>2</v>
      </c>
      <c r="K15" s="47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achizitie].&amp;[ZLOTEA Liliana]"),0)</f>
        <v>0</v>
      </c>
      <c r="L15" s="47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achizitie].&amp;[ZLOTEA Liliana]"),0)</f>
        <v>0</v>
      </c>
      <c r="M15" s="45">
        <f t="shared" si="0"/>
        <v>10</v>
      </c>
    </row>
    <row r="16" spans="1:13" x14ac:dyDescent="0.25">
      <c r="A16" s="43" t="s">
        <v>184</v>
      </c>
      <c r="B16" s="41">
        <f t="shared" ref="B16:L16" si="1">SUBTOTAL(9,B3:B15)</f>
        <v>11</v>
      </c>
      <c r="C16" s="41">
        <f t="shared" si="1"/>
        <v>6</v>
      </c>
      <c r="D16" s="41">
        <f t="shared" si="1"/>
        <v>0</v>
      </c>
      <c r="E16" s="41">
        <f t="shared" si="1"/>
        <v>3</v>
      </c>
      <c r="F16" s="41">
        <f t="shared" si="1"/>
        <v>0</v>
      </c>
      <c r="G16" s="41">
        <f t="shared" si="1"/>
        <v>0</v>
      </c>
      <c r="H16" s="41">
        <f t="shared" si="1"/>
        <v>3</v>
      </c>
      <c r="I16" s="41">
        <f t="shared" si="1"/>
        <v>2</v>
      </c>
      <c r="J16" s="41">
        <f t="shared" si="1"/>
        <v>5</v>
      </c>
      <c r="K16" s="41">
        <f t="shared" si="1"/>
        <v>3</v>
      </c>
      <c r="L16" s="41">
        <f t="shared" si="1"/>
        <v>0</v>
      </c>
      <c r="M16" s="41">
        <f>SUM(M3:M15)</f>
        <v>33</v>
      </c>
    </row>
    <row r="18" spans="1:13" ht="3" customHeight="1" x14ac:dyDescent="0.25"/>
    <row r="19" spans="1:13" ht="22.5" customHeight="1" x14ac:dyDescent="0.25">
      <c r="A19" s="31"/>
      <c r="B19" s="44">
        <v>8</v>
      </c>
      <c r="C19" s="44">
        <v>8</v>
      </c>
      <c r="D19" s="44">
        <v>3</v>
      </c>
      <c r="E19" s="44">
        <v>3</v>
      </c>
      <c r="F19" s="44">
        <v>13</v>
      </c>
      <c r="G19" s="44">
        <v>13</v>
      </c>
      <c r="H19" s="44">
        <v>13</v>
      </c>
      <c r="I19" s="44">
        <v>25</v>
      </c>
      <c r="J19" s="44">
        <v>25</v>
      </c>
      <c r="K19" s="44">
        <v>35</v>
      </c>
      <c r="L19" s="44">
        <v>35</v>
      </c>
      <c r="M19" s="44">
        <f>(22*11*14)+185</f>
        <v>3573</v>
      </c>
    </row>
    <row r="20" spans="1:13" ht="39" customHeight="1" x14ac:dyDescent="0.25">
      <c r="A20" s="48" t="s">
        <v>186</v>
      </c>
      <c r="B20" s="46" t="s">
        <v>183</v>
      </c>
      <c r="C20" s="46" t="s">
        <v>294</v>
      </c>
      <c r="D20" s="46" t="s">
        <v>174</v>
      </c>
      <c r="E20" s="46" t="s">
        <v>295</v>
      </c>
      <c r="F20" s="46" t="s">
        <v>296</v>
      </c>
      <c r="G20" s="46" t="s">
        <v>52</v>
      </c>
      <c r="H20" s="46" t="s">
        <v>297</v>
      </c>
      <c r="I20" s="46" t="s">
        <v>176</v>
      </c>
      <c r="J20" s="46" t="s">
        <v>298</v>
      </c>
      <c r="K20" s="46" t="s">
        <v>13</v>
      </c>
      <c r="L20" s="46" t="s">
        <v>299</v>
      </c>
      <c r="M20" s="46" t="s">
        <v>187</v>
      </c>
    </row>
    <row r="21" spans="1:13" x14ac:dyDescent="0.25">
      <c r="A21" s="31" t="s">
        <v>149</v>
      </c>
      <c r="B21" s="40">
        <f t="shared" ref="B21:L21" si="2">B3*B$19</f>
        <v>16</v>
      </c>
      <c r="C21" s="40">
        <f t="shared" si="2"/>
        <v>0</v>
      </c>
      <c r="D21" s="40">
        <f t="shared" si="2"/>
        <v>0</v>
      </c>
      <c r="E21" s="40">
        <f t="shared" si="2"/>
        <v>0</v>
      </c>
      <c r="F21" s="40">
        <f t="shared" si="2"/>
        <v>0</v>
      </c>
      <c r="G21" s="40">
        <f t="shared" si="2"/>
        <v>0</v>
      </c>
      <c r="H21" s="40">
        <f t="shared" si="2"/>
        <v>0</v>
      </c>
      <c r="I21" s="40">
        <f t="shared" si="2"/>
        <v>0</v>
      </c>
      <c r="J21" s="40">
        <f t="shared" si="2"/>
        <v>0</v>
      </c>
      <c r="K21" s="40">
        <f t="shared" si="2"/>
        <v>0</v>
      </c>
      <c r="L21" s="40">
        <f t="shared" si="2"/>
        <v>0</v>
      </c>
      <c r="M21" s="45">
        <f>SUBTOTAL(9,B21:L21)</f>
        <v>16</v>
      </c>
    </row>
    <row r="22" spans="1:13" x14ac:dyDescent="0.25">
      <c r="A22" s="31" t="s">
        <v>14</v>
      </c>
      <c r="B22" s="40">
        <f t="shared" ref="B22:L22" si="3">B4*B$19</f>
        <v>0</v>
      </c>
      <c r="C22" s="40">
        <f t="shared" si="3"/>
        <v>16</v>
      </c>
      <c r="D22" s="40">
        <f t="shared" si="3"/>
        <v>0</v>
      </c>
      <c r="E22" s="40">
        <f t="shared" si="3"/>
        <v>0</v>
      </c>
      <c r="F22" s="40">
        <f t="shared" si="3"/>
        <v>0</v>
      </c>
      <c r="G22" s="40">
        <f t="shared" si="3"/>
        <v>0</v>
      </c>
      <c r="H22" s="40">
        <f t="shared" si="3"/>
        <v>0</v>
      </c>
      <c r="I22" s="40">
        <f t="shared" si="3"/>
        <v>0</v>
      </c>
      <c r="J22" s="40">
        <f t="shared" si="3"/>
        <v>25</v>
      </c>
      <c r="K22" s="40">
        <f t="shared" si="3"/>
        <v>0</v>
      </c>
      <c r="L22" s="40">
        <f t="shared" si="3"/>
        <v>0</v>
      </c>
      <c r="M22" s="45">
        <f t="shared" ref="M22:M33" si="4">SUBTOTAL(9,B22:L22)</f>
        <v>41</v>
      </c>
    </row>
    <row r="23" spans="1:13" x14ac:dyDescent="0.25">
      <c r="A23" s="31" t="s">
        <v>155</v>
      </c>
      <c r="B23" s="40">
        <f t="shared" ref="B23:L23" si="5">B5*B$19</f>
        <v>32</v>
      </c>
      <c r="C23" s="40">
        <f t="shared" si="5"/>
        <v>0</v>
      </c>
      <c r="D23" s="40">
        <f t="shared" si="5"/>
        <v>0</v>
      </c>
      <c r="E23" s="40">
        <f t="shared" si="5"/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25</v>
      </c>
      <c r="J23" s="40">
        <f t="shared" si="5"/>
        <v>0</v>
      </c>
      <c r="K23" s="40">
        <f t="shared" si="5"/>
        <v>0</v>
      </c>
      <c r="L23" s="40">
        <f t="shared" si="5"/>
        <v>0</v>
      </c>
      <c r="M23" s="45">
        <f t="shared" si="4"/>
        <v>57</v>
      </c>
    </row>
    <row r="24" spans="1:13" x14ac:dyDescent="0.25">
      <c r="A24" s="31" t="s">
        <v>27</v>
      </c>
      <c r="B24" s="40">
        <f t="shared" ref="B24:L24" si="6">B6*B$19</f>
        <v>0</v>
      </c>
      <c r="C24" s="40">
        <f t="shared" si="6"/>
        <v>0</v>
      </c>
      <c r="D24" s="40">
        <f t="shared" si="6"/>
        <v>0</v>
      </c>
      <c r="E24" s="40">
        <f t="shared" si="6"/>
        <v>0</v>
      </c>
      <c r="F24" s="40">
        <f t="shared" si="6"/>
        <v>0</v>
      </c>
      <c r="G24" s="40">
        <f t="shared" si="6"/>
        <v>0</v>
      </c>
      <c r="H24" s="40">
        <f t="shared" si="6"/>
        <v>13</v>
      </c>
      <c r="I24" s="40">
        <f t="shared" si="6"/>
        <v>0</v>
      </c>
      <c r="J24" s="40">
        <f t="shared" si="6"/>
        <v>50</v>
      </c>
      <c r="K24" s="40">
        <f t="shared" si="6"/>
        <v>35</v>
      </c>
      <c r="L24" s="40">
        <f t="shared" si="6"/>
        <v>0</v>
      </c>
      <c r="M24" s="45">
        <f t="shared" si="4"/>
        <v>98</v>
      </c>
    </row>
    <row r="25" spans="1:13" x14ac:dyDescent="0.25">
      <c r="A25" s="31" t="s">
        <v>23</v>
      </c>
      <c r="B25" s="40">
        <f t="shared" ref="B25:L25" si="7">B7*B$19</f>
        <v>0</v>
      </c>
      <c r="C25" s="40">
        <f t="shared" si="7"/>
        <v>16</v>
      </c>
      <c r="D25" s="40">
        <f t="shared" si="7"/>
        <v>0</v>
      </c>
      <c r="E25" s="40">
        <f t="shared" si="7"/>
        <v>0</v>
      </c>
      <c r="F25" s="40">
        <f t="shared" si="7"/>
        <v>0</v>
      </c>
      <c r="G25" s="40">
        <f t="shared" si="7"/>
        <v>0</v>
      </c>
      <c r="H25" s="40">
        <f t="shared" si="7"/>
        <v>0</v>
      </c>
      <c r="I25" s="40">
        <f t="shared" si="7"/>
        <v>0</v>
      </c>
      <c r="J25" s="40">
        <f t="shared" si="7"/>
        <v>0</v>
      </c>
      <c r="K25" s="40">
        <f t="shared" si="7"/>
        <v>0</v>
      </c>
      <c r="L25" s="40">
        <f t="shared" si="7"/>
        <v>0</v>
      </c>
      <c r="M25" s="45">
        <f t="shared" si="4"/>
        <v>16</v>
      </c>
    </row>
    <row r="26" spans="1:13" x14ac:dyDescent="0.25">
      <c r="A26" s="31" t="s">
        <v>30</v>
      </c>
      <c r="B26" s="40">
        <f t="shared" ref="B26:L26" si="8">B8*B$19</f>
        <v>24</v>
      </c>
      <c r="C26" s="40">
        <f t="shared" si="8"/>
        <v>0</v>
      </c>
      <c r="D26" s="40">
        <f t="shared" si="8"/>
        <v>0</v>
      </c>
      <c r="E26" s="40">
        <f t="shared" si="8"/>
        <v>0</v>
      </c>
      <c r="F26" s="40">
        <f t="shared" si="8"/>
        <v>0</v>
      </c>
      <c r="G26" s="40">
        <f t="shared" si="8"/>
        <v>0</v>
      </c>
      <c r="H26" s="40">
        <f t="shared" si="8"/>
        <v>0</v>
      </c>
      <c r="I26" s="40">
        <f t="shared" si="8"/>
        <v>0</v>
      </c>
      <c r="J26" s="40">
        <f t="shared" si="8"/>
        <v>0</v>
      </c>
      <c r="K26" s="40">
        <f t="shared" si="8"/>
        <v>0</v>
      </c>
      <c r="L26" s="40">
        <f t="shared" si="8"/>
        <v>0</v>
      </c>
      <c r="M26" s="45">
        <f t="shared" si="4"/>
        <v>24</v>
      </c>
    </row>
    <row r="27" spans="1:13" x14ac:dyDescent="0.25">
      <c r="A27" s="31" t="s">
        <v>20</v>
      </c>
      <c r="B27" s="40">
        <f t="shared" ref="B27:L27" si="9">B9*B$19</f>
        <v>0</v>
      </c>
      <c r="C27" s="40">
        <f t="shared" si="9"/>
        <v>0</v>
      </c>
      <c r="D27" s="40">
        <f t="shared" si="9"/>
        <v>0</v>
      </c>
      <c r="E27" s="40">
        <f t="shared" si="9"/>
        <v>0</v>
      </c>
      <c r="F27" s="40">
        <f t="shared" si="9"/>
        <v>0</v>
      </c>
      <c r="G27" s="40">
        <f t="shared" si="9"/>
        <v>0</v>
      </c>
      <c r="H27" s="40">
        <f t="shared" si="9"/>
        <v>0</v>
      </c>
      <c r="I27" s="40">
        <f t="shared" si="9"/>
        <v>0</v>
      </c>
      <c r="J27" s="40">
        <f t="shared" si="9"/>
        <v>0</v>
      </c>
      <c r="K27" s="40">
        <f t="shared" si="9"/>
        <v>35</v>
      </c>
      <c r="L27" s="40">
        <f t="shared" si="9"/>
        <v>0</v>
      </c>
      <c r="M27" s="45">
        <f t="shared" si="4"/>
        <v>35</v>
      </c>
    </row>
    <row r="28" spans="1:13" x14ac:dyDescent="0.25">
      <c r="A28" s="31" t="s">
        <v>148</v>
      </c>
      <c r="B28" s="40">
        <f t="shared" ref="B28:L28" si="10">B10*B$19</f>
        <v>0</v>
      </c>
      <c r="C28" s="40">
        <f t="shared" si="10"/>
        <v>0</v>
      </c>
      <c r="D28" s="40">
        <f t="shared" si="10"/>
        <v>0</v>
      </c>
      <c r="E28" s="40">
        <f t="shared" si="10"/>
        <v>0</v>
      </c>
      <c r="F28" s="40">
        <f t="shared" si="10"/>
        <v>0</v>
      </c>
      <c r="G28" s="40">
        <f t="shared" si="10"/>
        <v>0</v>
      </c>
      <c r="H28" s="40">
        <f t="shared" si="10"/>
        <v>0</v>
      </c>
      <c r="I28" s="40">
        <f t="shared" si="10"/>
        <v>0</v>
      </c>
      <c r="J28" s="40">
        <f t="shared" si="10"/>
        <v>0</v>
      </c>
      <c r="K28" s="40">
        <f t="shared" si="10"/>
        <v>35</v>
      </c>
      <c r="L28" s="40">
        <f t="shared" si="10"/>
        <v>0</v>
      </c>
      <c r="M28" s="45">
        <f t="shared" si="4"/>
        <v>35</v>
      </c>
    </row>
    <row r="29" spans="1:13" x14ac:dyDescent="0.25">
      <c r="A29" s="31" t="s">
        <v>164</v>
      </c>
      <c r="B29" s="40">
        <f t="shared" ref="B29:L29" si="11">B11*B$19</f>
        <v>0</v>
      </c>
      <c r="C29" s="40">
        <f t="shared" si="11"/>
        <v>0</v>
      </c>
      <c r="D29" s="40">
        <f t="shared" si="11"/>
        <v>0</v>
      </c>
      <c r="E29" s="40">
        <f t="shared" si="11"/>
        <v>0</v>
      </c>
      <c r="F29" s="40">
        <f t="shared" si="11"/>
        <v>0</v>
      </c>
      <c r="G29" s="40">
        <f t="shared" si="11"/>
        <v>0</v>
      </c>
      <c r="H29" s="40">
        <f t="shared" si="11"/>
        <v>0</v>
      </c>
      <c r="I29" s="40">
        <f t="shared" si="11"/>
        <v>0</v>
      </c>
      <c r="J29" s="40">
        <f t="shared" si="11"/>
        <v>0</v>
      </c>
      <c r="K29" s="40">
        <f t="shared" si="11"/>
        <v>0</v>
      </c>
      <c r="L29" s="40">
        <f t="shared" si="11"/>
        <v>0</v>
      </c>
      <c r="M29" s="45">
        <f t="shared" si="4"/>
        <v>0</v>
      </c>
    </row>
    <row r="30" spans="1:13" x14ac:dyDescent="0.25">
      <c r="A30" s="31" t="s">
        <v>170</v>
      </c>
      <c r="B30" s="40">
        <f t="shared" ref="B30:L30" si="12">B12*B$19</f>
        <v>0</v>
      </c>
      <c r="C30" s="40">
        <f t="shared" si="12"/>
        <v>0</v>
      </c>
      <c r="D30" s="40">
        <f t="shared" si="12"/>
        <v>0</v>
      </c>
      <c r="E30" s="40">
        <f t="shared" si="12"/>
        <v>0</v>
      </c>
      <c r="F30" s="40">
        <f t="shared" si="12"/>
        <v>0</v>
      </c>
      <c r="G30" s="40">
        <f t="shared" si="12"/>
        <v>0</v>
      </c>
      <c r="H30" s="40">
        <f t="shared" si="12"/>
        <v>0</v>
      </c>
      <c r="I30" s="40">
        <f t="shared" si="12"/>
        <v>0</v>
      </c>
      <c r="J30" s="40">
        <f t="shared" si="12"/>
        <v>0</v>
      </c>
      <c r="K30" s="40">
        <f t="shared" si="12"/>
        <v>0</v>
      </c>
      <c r="L30" s="40">
        <f t="shared" si="12"/>
        <v>0</v>
      </c>
      <c r="M30" s="45">
        <f t="shared" si="4"/>
        <v>0</v>
      </c>
    </row>
    <row r="31" spans="1:13" x14ac:dyDescent="0.25">
      <c r="A31" s="31" t="s">
        <v>38</v>
      </c>
      <c r="B31" s="40">
        <f t="shared" ref="B31:L31" si="13">B13*B$19</f>
        <v>0</v>
      </c>
      <c r="C31" s="40">
        <f t="shared" si="13"/>
        <v>0</v>
      </c>
      <c r="D31" s="40">
        <f t="shared" si="13"/>
        <v>0</v>
      </c>
      <c r="E31" s="40">
        <f t="shared" si="13"/>
        <v>0</v>
      </c>
      <c r="F31" s="40">
        <f t="shared" si="13"/>
        <v>0</v>
      </c>
      <c r="G31" s="40">
        <f t="shared" si="13"/>
        <v>0</v>
      </c>
      <c r="H31" s="40">
        <f t="shared" si="13"/>
        <v>0</v>
      </c>
      <c r="I31" s="40">
        <f t="shared" si="13"/>
        <v>0</v>
      </c>
      <c r="J31" s="40">
        <f t="shared" si="13"/>
        <v>0</v>
      </c>
      <c r="K31" s="40">
        <f t="shared" si="13"/>
        <v>0</v>
      </c>
      <c r="L31" s="40">
        <f t="shared" si="13"/>
        <v>0</v>
      </c>
      <c r="M31" s="45">
        <f t="shared" si="4"/>
        <v>0</v>
      </c>
    </row>
    <row r="32" spans="1:13" x14ac:dyDescent="0.25">
      <c r="A32" s="31" t="s">
        <v>41</v>
      </c>
      <c r="B32" s="40">
        <f t="shared" ref="B32:L32" si="14">B14*B$19</f>
        <v>16</v>
      </c>
      <c r="C32" s="40">
        <f t="shared" si="14"/>
        <v>0</v>
      </c>
      <c r="D32" s="40">
        <f t="shared" si="14"/>
        <v>0</v>
      </c>
      <c r="E32" s="40">
        <f t="shared" si="14"/>
        <v>0</v>
      </c>
      <c r="F32" s="40">
        <f t="shared" si="14"/>
        <v>0</v>
      </c>
      <c r="G32" s="40">
        <f t="shared" si="14"/>
        <v>0</v>
      </c>
      <c r="H32" s="40">
        <f t="shared" si="14"/>
        <v>0</v>
      </c>
      <c r="I32" s="40">
        <f t="shared" si="14"/>
        <v>0</v>
      </c>
      <c r="J32" s="40">
        <f t="shared" si="14"/>
        <v>0</v>
      </c>
      <c r="K32" s="40">
        <f t="shared" si="14"/>
        <v>0</v>
      </c>
      <c r="L32" s="40">
        <f t="shared" si="14"/>
        <v>0</v>
      </c>
      <c r="M32" s="45">
        <f t="shared" si="4"/>
        <v>16</v>
      </c>
    </row>
    <row r="33" spans="1:13" x14ac:dyDescent="0.25">
      <c r="A33" s="31" t="s">
        <v>33</v>
      </c>
      <c r="B33" s="40">
        <f t="shared" ref="B33:L33" si="15">B15*B$19</f>
        <v>0</v>
      </c>
      <c r="C33" s="40">
        <f t="shared" si="15"/>
        <v>16</v>
      </c>
      <c r="D33" s="40">
        <f t="shared" si="15"/>
        <v>0</v>
      </c>
      <c r="E33" s="40">
        <f t="shared" si="15"/>
        <v>9</v>
      </c>
      <c r="F33" s="40">
        <f t="shared" si="15"/>
        <v>0</v>
      </c>
      <c r="G33" s="40">
        <f t="shared" si="15"/>
        <v>0</v>
      </c>
      <c r="H33" s="40">
        <f t="shared" si="15"/>
        <v>26</v>
      </c>
      <c r="I33" s="40">
        <f t="shared" si="15"/>
        <v>25</v>
      </c>
      <c r="J33" s="40">
        <f t="shared" si="15"/>
        <v>50</v>
      </c>
      <c r="K33" s="40">
        <f t="shared" si="15"/>
        <v>0</v>
      </c>
      <c r="L33" s="40">
        <f t="shared" si="15"/>
        <v>0</v>
      </c>
      <c r="M33" s="45">
        <f t="shared" si="4"/>
        <v>126</v>
      </c>
    </row>
    <row r="34" spans="1:13" x14ac:dyDescent="0.25">
      <c r="A34" s="41" t="s">
        <v>185</v>
      </c>
      <c r="B34" s="41">
        <f t="shared" ref="B34:L34" si="16">SUBTOTAL(9,B21:B33)</f>
        <v>88</v>
      </c>
      <c r="C34" s="41">
        <f t="shared" si="16"/>
        <v>48</v>
      </c>
      <c r="D34" s="41">
        <f t="shared" si="16"/>
        <v>0</v>
      </c>
      <c r="E34" s="41">
        <f t="shared" si="16"/>
        <v>9</v>
      </c>
      <c r="F34" s="41">
        <f t="shared" si="16"/>
        <v>0</v>
      </c>
      <c r="G34" s="41">
        <f t="shared" si="16"/>
        <v>0</v>
      </c>
      <c r="H34" s="41">
        <f t="shared" si="16"/>
        <v>39</v>
      </c>
      <c r="I34" s="41">
        <f t="shared" si="16"/>
        <v>50</v>
      </c>
      <c r="J34" s="41">
        <f t="shared" si="16"/>
        <v>125</v>
      </c>
      <c r="K34" s="41">
        <f t="shared" si="16"/>
        <v>105</v>
      </c>
      <c r="L34" s="41">
        <f t="shared" si="16"/>
        <v>0</v>
      </c>
      <c r="M34" s="41">
        <f>SUM(9,M21:M33)</f>
        <v>473</v>
      </c>
    </row>
  </sheetData>
  <conditionalFormatting sqref="M21:M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58"/>
  <sheetViews>
    <sheetView topLeftCell="A22" workbookViewId="0">
      <selection activeCell="A38" sqref="A38"/>
    </sheetView>
  </sheetViews>
  <sheetFormatPr defaultRowHeight="15" x14ac:dyDescent="0.25"/>
  <cols>
    <col min="1" max="1" width="25.42578125" customWidth="1"/>
    <col min="5" max="5" width="13.85546875" customWidth="1"/>
    <col min="6" max="6" width="22.42578125" customWidth="1"/>
    <col min="9" max="9" width="23.42578125" customWidth="1"/>
    <col min="11" max="11" width="11" customWidth="1"/>
    <col min="13" max="13" width="35.7109375" customWidth="1"/>
    <col min="14" max="14" width="45.42578125" customWidth="1"/>
  </cols>
  <sheetData>
    <row r="1" spans="1:14" ht="15.75" thickBot="1" x14ac:dyDescent="0.3">
      <c r="A1" t="s">
        <v>172</v>
      </c>
      <c r="E1" t="s">
        <v>127</v>
      </c>
      <c r="F1" t="s">
        <v>128</v>
      </c>
      <c r="I1" t="s">
        <v>131</v>
      </c>
      <c r="K1" t="s">
        <v>159</v>
      </c>
      <c r="M1" t="s">
        <v>384</v>
      </c>
      <c r="N1" t="s">
        <v>385</v>
      </c>
    </row>
    <row r="2" spans="1:14" ht="15.75" thickBot="1" x14ac:dyDescent="0.3">
      <c r="A2" s="2" t="s">
        <v>19</v>
      </c>
      <c r="E2" t="s">
        <v>18</v>
      </c>
      <c r="F2" t="s">
        <v>132</v>
      </c>
      <c r="I2" t="s">
        <v>15</v>
      </c>
      <c r="K2" t="s">
        <v>15</v>
      </c>
      <c r="M2" s="204" t="s">
        <v>344</v>
      </c>
      <c r="N2" s="205"/>
    </row>
    <row r="3" spans="1:14" ht="15.75" thickBot="1" x14ac:dyDescent="0.3">
      <c r="A3" s="2" t="s">
        <v>52</v>
      </c>
      <c r="E3" t="s">
        <v>32</v>
      </c>
      <c r="F3" t="s">
        <v>133</v>
      </c>
      <c r="I3" t="s">
        <v>24</v>
      </c>
      <c r="K3" t="s">
        <v>24</v>
      </c>
      <c r="M3" s="206" t="s">
        <v>345</v>
      </c>
      <c r="N3" s="207"/>
    </row>
    <row r="4" spans="1:14" ht="15.75" thickBot="1" x14ac:dyDescent="0.3">
      <c r="A4" s="2" t="s">
        <v>13</v>
      </c>
      <c r="E4" t="s">
        <v>31</v>
      </c>
      <c r="F4" t="s">
        <v>134</v>
      </c>
      <c r="M4" s="204" t="s">
        <v>346</v>
      </c>
      <c r="N4" s="205"/>
    </row>
    <row r="5" spans="1:14" ht="15.75" thickBot="1" x14ac:dyDescent="0.3">
      <c r="A5" s="2" t="s">
        <v>53</v>
      </c>
      <c r="E5" t="s">
        <v>37</v>
      </c>
      <c r="F5" t="s">
        <v>135</v>
      </c>
      <c r="M5" s="206" t="s">
        <v>347</v>
      </c>
      <c r="N5" s="207"/>
    </row>
    <row r="6" spans="1:14" ht="15.75" thickBot="1" x14ac:dyDescent="0.3">
      <c r="A6" s="2" t="s">
        <v>54</v>
      </c>
      <c r="E6" t="s">
        <v>136</v>
      </c>
      <c r="F6" t="s">
        <v>137</v>
      </c>
      <c r="I6" t="s">
        <v>188</v>
      </c>
      <c r="M6" s="204" t="s">
        <v>348</v>
      </c>
      <c r="N6" s="205"/>
    </row>
    <row r="7" spans="1:14" ht="15.75" thickBot="1" x14ac:dyDescent="0.3">
      <c r="A7" s="2" t="s">
        <v>55</v>
      </c>
      <c r="E7" t="s">
        <v>22</v>
      </c>
      <c r="F7" t="s">
        <v>138</v>
      </c>
      <c r="I7" s="53" t="s">
        <v>190</v>
      </c>
      <c r="J7" s="53" t="s">
        <v>194</v>
      </c>
      <c r="M7" s="206" t="s">
        <v>349</v>
      </c>
      <c r="N7" s="207"/>
    </row>
    <row r="8" spans="1:14" ht="15.75" thickBot="1" x14ac:dyDescent="0.3">
      <c r="A8" s="2" t="s">
        <v>56</v>
      </c>
      <c r="E8" t="s">
        <v>139</v>
      </c>
      <c r="F8" t="s">
        <v>140</v>
      </c>
      <c r="I8" s="50" t="s">
        <v>191</v>
      </c>
      <c r="J8" s="50" t="s">
        <v>195</v>
      </c>
      <c r="M8" s="204" t="s">
        <v>350</v>
      </c>
      <c r="N8" s="205"/>
    </row>
    <row r="9" spans="1:14" ht="15.75" thickBot="1" x14ac:dyDescent="0.3">
      <c r="A9" s="2" t="s">
        <v>36</v>
      </c>
      <c r="E9" t="s">
        <v>26</v>
      </c>
      <c r="F9" t="s">
        <v>141</v>
      </c>
      <c r="I9" s="51" t="s">
        <v>192</v>
      </c>
      <c r="J9" s="51" t="s">
        <v>196</v>
      </c>
      <c r="M9" s="206" t="s">
        <v>351</v>
      </c>
      <c r="N9" s="207"/>
    </row>
    <row r="10" spans="1:14" ht="15.75" thickBot="1" x14ac:dyDescent="0.3">
      <c r="A10" s="2" t="s">
        <v>57</v>
      </c>
      <c r="E10" t="s">
        <v>35</v>
      </c>
      <c r="F10" t="s">
        <v>142</v>
      </c>
      <c r="I10" s="52" t="s">
        <v>193</v>
      </c>
      <c r="J10" s="52" t="s">
        <v>197</v>
      </c>
      <c r="M10" s="204" t="s">
        <v>352</v>
      </c>
      <c r="N10" s="205"/>
    </row>
    <row r="11" spans="1:14" ht="15.75" thickBot="1" x14ac:dyDescent="0.3">
      <c r="A11" s="2" t="s">
        <v>58</v>
      </c>
      <c r="E11" t="s">
        <v>25</v>
      </c>
      <c r="F11" t="s">
        <v>143</v>
      </c>
      <c r="M11" s="206" t="s">
        <v>353</v>
      </c>
      <c r="N11" s="207"/>
    </row>
    <row r="12" spans="1:14" ht="15.75" thickBot="1" x14ac:dyDescent="0.3">
      <c r="A12" s="2" t="s">
        <v>48</v>
      </c>
      <c r="E12" t="s">
        <v>39</v>
      </c>
      <c r="F12" t="s">
        <v>144</v>
      </c>
      <c r="M12" s="204" t="s">
        <v>354</v>
      </c>
      <c r="N12" s="205"/>
    </row>
    <row r="13" spans="1:14" ht="21.75" thickBot="1" x14ac:dyDescent="0.3">
      <c r="A13" s="2" t="s">
        <v>51</v>
      </c>
      <c r="E13" t="s">
        <v>145</v>
      </c>
      <c r="F13" t="s">
        <v>146</v>
      </c>
      <c r="I13" t="s">
        <v>189</v>
      </c>
      <c r="M13" s="206" t="s">
        <v>355</v>
      </c>
      <c r="N13" s="206" t="s">
        <v>356</v>
      </c>
    </row>
    <row r="14" spans="1:14" ht="15.75" thickBot="1" x14ac:dyDescent="0.3">
      <c r="A14" s="2" t="s">
        <v>160</v>
      </c>
      <c r="E14" t="s">
        <v>59</v>
      </c>
      <c r="F14" t="s">
        <v>60</v>
      </c>
      <c r="I14" t="s">
        <v>198</v>
      </c>
      <c r="M14" s="204" t="s">
        <v>357</v>
      </c>
      <c r="N14" s="205"/>
    </row>
    <row r="15" spans="1:14" ht="15.75" thickBot="1" x14ac:dyDescent="0.3">
      <c r="A15" s="2" t="s">
        <v>49</v>
      </c>
      <c r="E15" t="s">
        <v>61</v>
      </c>
      <c r="F15" t="s">
        <v>62</v>
      </c>
      <c r="I15" t="s">
        <v>199</v>
      </c>
      <c r="M15" s="206" t="s">
        <v>319</v>
      </c>
      <c r="N15" s="207"/>
    </row>
    <row r="16" spans="1:14" ht="15.75" thickBot="1" x14ac:dyDescent="0.3">
      <c r="A16" s="2" t="s">
        <v>174</v>
      </c>
      <c r="E16" t="s">
        <v>63</v>
      </c>
      <c r="F16" t="s">
        <v>64</v>
      </c>
      <c r="I16" t="s">
        <v>200</v>
      </c>
      <c r="M16" s="204" t="s">
        <v>358</v>
      </c>
      <c r="N16" s="205"/>
    </row>
    <row r="17" spans="1:14" ht="42.75" thickBot="1" x14ac:dyDescent="0.3">
      <c r="A17" s="2" t="s">
        <v>175</v>
      </c>
      <c r="E17" t="s">
        <v>65</v>
      </c>
      <c r="F17" t="s">
        <v>66</v>
      </c>
      <c r="I17" t="s">
        <v>208</v>
      </c>
      <c r="M17" s="206" t="s">
        <v>359</v>
      </c>
      <c r="N17" s="206" t="s">
        <v>360</v>
      </c>
    </row>
    <row r="18" spans="1:14" ht="42.75" thickBot="1" x14ac:dyDescent="0.3">
      <c r="A18" s="2"/>
      <c r="E18" t="s">
        <v>47</v>
      </c>
      <c r="F18" t="s">
        <v>67</v>
      </c>
      <c r="I18" t="s">
        <v>312</v>
      </c>
      <c r="M18" s="204" t="s">
        <v>361</v>
      </c>
      <c r="N18" s="204" t="s">
        <v>362</v>
      </c>
    </row>
    <row r="19" spans="1:14" ht="42.75" thickBot="1" x14ac:dyDescent="0.3">
      <c r="A19" s="39"/>
      <c r="E19" t="s">
        <v>68</v>
      </c>
      <c r="F19" t="s">
        <v>69</v>
      </c>
      <c r="I19" t="s">
        <v>410</v>
      </c>
      <c r="M19" s="206" t="s">
        <v>363</v>
      </c>
      <c r="N19" s="206" t="s">
        <v>362</v>
      </c>
    </row>
    <row r="20" spans="1:14" ht="21.75" thickBot="1" x14ac:dyDescent="0.3">
      <c r="E20" t="s">
        <v>43</v>
      </c>
      <c r="F20" t="s">
        <v>70</v>
      </c>
      <c r="I20" t="s">
        <v>207</v>
      </c>
      <c r="M20" s="204" t="s">
        <v>364</v>
      </c>
      <c r="N20" s="204" t="s">
        <v>365</v>
      </c>
    </row>
    <row r="21" spans="1:14" ht="21.75" thickBot="1" x14ac:dyDescent="0.3">
      <c r="A21" t="s">
        <v>151</v>
      </c>
      <c r="E21" t="s">
        <v>71</v>
      </c>
      <c r="F21" t="s">
        <v>72</v>
      </c>
      <c r="I21" t="s">
        <v>412</v>
      </c>
      <c r="M21" s="206" t="s">
        <v>366</v>
      </c>
      <c r="N21" s="206" t="s">
        <v>320</v>
      </c>
    </row>
    <row r="22" spans="1:14" ht="21.75" thickBot="1" x14ac:dyDescent="0.3">
      <c r="A22" t="s">
        <v>152</v>
      </c>
      <c r="E22" t="s">
        <v>73</v>
      </c>
      <c r="F22" t="s">
        <v>74</v>
      </c>
      <c r="I22" t="s">
        <v>411</v>
      </c>
      <c r="M22" s="204" t="s">
        <v>367</v>
      </c>
      <c r="N22" s="205"/>
    </row>
    <row r="23" spans="1:14" ht="15.75" thickBot="1" x14ac:dyDescent="0.3">
      <c r="E23" t="s">
        <v>75</v>
      </c>
      <c r="F23" t="s">
        <v>76</v>
      </c>
      <c r="M23" s="206" t="s">
        <v>368</v>
      </c>
      <c r="N23" s="207"/>
    </row>
    <row r="24" spans="1:14" ht="15.75" thickBot="1" x14ac:dyDescent="0.3">
      <c r="A24" t="s">
        <v>182</v>
      </c>
      <c r="E24" t="s">
        <v>77</v>
      </c>
      <c r="F24" t="s">
        <v>78</v>
      </c>
      <c r="M24" s="204" t="s">
        <v>369</v>
      </c>
      <c r="N24" s="205"/>
    </row>
    <row r="25" spans="1:14" ht="15.75" thickBot="1" x14ac:dyDescent="0.3">
      <c r="A25" t="s">
        <v>202</v>
      </c>
      <c r="E25" t="s">
        <v>40</v>
      </c>
      <c r="F25" t="s">
        <v>79</v>
      </c>
      <c r="I25" s="39" t="s">
        <v>229</v>
      </c>
      <c r="M25" s="206" t="s">
        <v>370</v>
      </c>
      <c r="N25" s="207"/>
    </row>
    <row r="26" spans="1:14" ht="15.75" thickBot="1" x14ac:dyDescent="0.3">
      <c r="A26" t="s">
        <v>201</v>
      </c>
      <c r="E26" t="s">
        <v>29</v>
      </c>
      <c r="F26" t="s">
        <v>80</v>
      </c>
      <c r="I26" s="71" t="s">
        <v>242</v>
      </c>
      <c r="M26" s="204" t="s">
        <v>371</v>
      </c>
      <c r="N26" s="205"/>
    </row>
    <row r="27" spans="1:14" ht="17.25" customHeight="1" thickBot="1" x14ac:dyDescent="0.3">
      <c r="A27" t="s">
        <v>413</v>
      </c>
      <c r="E27" t="s">
        <v>42</v>
      </c>
      <c r="F27" t="s">
        <v>81</v>
      </c>
      <c r="I27" s="71" t="s">
        <v>243</v>
      </c>
      <c r="M27" s="206" t="s">
        <v>372</v>
      </c>
      <c r="N27" s="206" t="s">
        <v>321</v>
      </c>
    </row>
    <row r="28" spans="1:14" ht="15.75" thickBot="1" x14ac:dyDescent="0.3">
      <c r="A28" s="57" t="s">
        <v>203</v>
      </c>
      <c r="E28" t="s">
        <v>82</v>
      </c>
      <c r="F28" t="s">
        <v>83</v>
      </c>
      <c r="I28" s="71" t="s">
        <v>244</v>
      </c>
      <c r="M28" s="204" t="s">
        <v>373</v>
      </c>
      <c r="N28" s="204" t="s">
        <v>374</v>
      </c>
    </row>
    <row r="29" spans="1:14" ht="15.75" thickBot="1" x14ac:dyDescent="0.3">
      <c r="A29" s="58" t="s">
        <v>204</v>
      </c>
      <c r="E29" t="s">
        <v>84</v>
      </c>
      <c r="F29" t="s">
        <v>85</v>
      </c>
      <c r="I29" s="71" t="s">
        <v>216</v>
      </c>
      <c r="M29" s="206" t="s">
        <v>375</v>
      </c>
      <c r="N29" s="207"/>
    </row>
    <row r="30" spans="1:14" ht="15.75" thickBot="1" x14ac:dyDescent="0.3">
      <c r="A30" t="s">
        <v>46</v>
      </c>
      <c r="E30" t="s">
        <v>86</v>
      </c>
      <c r="F30" t="s">
        <v>87</v>
      </c>
      <c r="I30" s="71" t="s">
        <v>318</v>
      </c>
      <c r="M30" s="204" t="s">
        <v>341</v>
      </c>
      <c r="N30" s="205"/>
    </row>
    <row r="31" spans="1:14" ht="15.75" thickBot="1" x14ac:dyDescent="0.3">
      <c r="A31" t="s">
        <v>205</v>
      </c>
      <c r="E31" t="s">
        <v>88</v>
      </c>
      <c r="F31" t="s">
        <v>89</v>
      </c>
      <c r="I31" s="71" t="s">
        <v>217</v>
      </c>
      <c r="M31" s="206" t="s">
        <v>376</v>
      </c>
      <c r="N31" s="207"/>
    </row>
    <row r="32" spans="1:14" ht="15.75" thickBot="1" x14ac:dyDescent="0.3">
      <c r="A32" t="s">
        <v>116</v>
      </c>
      <c r="E32" t="s">
        <v>90</v>
      </c>
      <c r="F32" t="s">
        <v>91</v>
      </c>
      <c r="I32" s="71" t="s">
        <v>218</v>
      </c>
      <c r="M32" s="204" t="s">
        <v>377</v>
      </c>
      <c r="N32" s="205"/>
    </row>
    <row r="33" spans="1:14" ht="15.75" thickBot="1" x14ac:dyDescent="0.3">
      <c r="A33" t="s">
        <v>288</v>
      </c>
      <c r="E33" t="s">
        <v>92</v>
      </c>
      <c r="F33" t="s">
        <v>93</v>
      </c>
      <c r="I33" s="71" t="s">
        <v>219</v>
      </c>
      <c r="M33" s="206" t="s">
        <v>378</v>
      </c>
      <c r="N33" s="207"/>
    </row>
    <row r="34" spans="1:14" ht="15.75" thickBot="1" x14ac:dyDescent="0.3">
      <c r="E34" t="s">
        <v>94</v>
      </c>
      <c r="F34" t="s">
        <v>95</v>
      </c>
      <c r="I34" s="71" t="s">
        <v>220</v>
      </c>
      <c r="M34" s="204" t="s">
        <v>379</v>
      </c>
      <c r="N34" s="205"/>
    </row>
    <row r="35" spans="1:14" ht="15.75" thickBot="1" x14ac:dyDescent="0.3">
      <c r="E35" t="s">
        <v>96</v>
      </c>
      <c r="F35" t="s">
        <v>97</v>
      </c>
      <c r="I35" s="71" t="s">
        <v>221</v>
      </c>
      <c r="M35" s="206" t="s">
        <v>322</v>
      </c>
      <c r="N35" s="207"/>
    </row>
    <row r="36" spans="1:14" ht="15.75" thickBot="1" x14ac:dyDescent="0.3">
      <c r="E36" t="s">
        <v>98</v>
      </c>
      <c r="F36" t="s">
        <v>99</v>
      </c>
      <c r="I36" s="71" t="s">
        <v>222</v>
      </c>
      <c r="M36" s="204" t="s">
        <v>380</v>
      </c>
      <c r="N36" s="205"/>
    </row>
    <row r="37" spans="1:14" ht="15.75" thickBot="1" x14ac:dyDescent="0.3">
      <c r="A37" t="s">
        <v>171</v>
      </c>
      <c r="E37" s="3" t="s">
        <v>130</v>
      </c>
      <c r="F37" s="39" t="s">
        <v>154</v>
      </c>
      <c r="I37" s="71" t="s">
        <v>223</v>
      </c>
      <c r="M37" s="206" t="s">
        <v>258</v>
      </c>
      <c r="N37" s="207"/>
    </row>
    <row r="38" spans="1:14" ht="15.75" thickBot="1" x14ac:dyDescent="0.3">
      <c r="A38" s="315" t="s">
        <v>542</v>
      </c>
      <c r="E38" t="s">
        <v>100</v>
      </c>
      <c r="F38" t="s">
        <v>101</v>
      </c>
      <c r="I38" s="71" t="s">
        <v>224</v>
      </c>
      <c r="M38" s="204" t="s">
        <v>381</v>
      </c>
      <c r="N38" s="205"/>
    </row>
    <row r="39" spans="1:14" ht="15.75" thickBot="1" x14ac:dyDescent="0.3">
      <c r="A39" s="315" t="s">
        <v>534</v>
      </c>
      <c r="E39" t="s">
        <v>45</v>
      </c>
      <c r="F39" t="s">
        <v>102</v>
      </c>
      <c r="I39" s="71" t="s">
        <v>225</v>
      </c>
      <c r="M39" s="206" t="s">
        <v>382</v>
      </c>
      <c r="N39" s="207"/>
    </row>
    <row r="40" spans="1:14" ht="15.75" thickBot="1" x14ac:dyDescent="0.3">
      <c r="A40" s="315" t="s">
        <v>531</v>
      </c>
      <c r="E40" t="s">
        <v>44</v>
      </c>
      <c r="F40" t="s">
        <v>103</v>
      </c>
      <c r="I40" s="71" t="s">
        <v>226</v>
      </c>
      <c r="M40" s="208" t="s">
        <v>383</v>
      </c>
      <c r="N40" s="209"/>
    </row>
    <row r="41" spans="1:14" ht="15.75" thickBot="1" x14ac:dyDescent="0.3">
      <c r="A41" s="315" t="s">
        <v>530</v>
      </c>
      <c r="E41" t="s">
        <v>50</v>
      </c>
      <c r="F41" t="s">
        <v>104</v>
      </c>
      <c r="I41" s="71" t="s">
        <v>227</v>
      </c>
      <c r="M41" s="206" t="s">
        <v>386</v>
      </c>
      <c r="N41" s="207"/>
    </row>
    <row r="42" spans="1:14" ht="15.75" thickBot="1" x14ac:dyDescent="0.3">
      <c r="A42" s="315" t="s">
        <v>538</v>
      </c>
      <c r="E42" t="s">
        <v>105</v>
      </c>
      <c r="F42" t="s">
        <v>106</v>
      </c>
      <c r="I42" s="72" t="s">
        <v>228</v>
      </c>
      <c r="M42" s="208" t="s">
        <v>387</v>
      </c>
      <c r="N42" s="209"/>
    </row>
    <row r="43" spans="1:14" ht="15.75" thickBot="1" x14ac:dyDescent="0.3">
      <c r="A43" s="315" t="s">
        <v>541</v>
      </c>
      <c r="E43" t="s">
        <v>107</v>
      </c>
      <c r="F43" t="s">
        <v>108</v>
      </c>
      <c r="M43" s="210" t="s">
        <v>390</v>
      </c>
    </row>
    <row r="44" spans="1:14" ht="15.75" thickBot="1" x14ac:dyDescent="0.3">
      <c r="A44" s="315" t="s">
        <v>532</v>
      </c>
      <c r="E44" t="s">
        <v>109</v>
      </c>
      <c r="F44" t="s">
        <v>110</v>
      </c>
      <c r="M44" s="208" t="s">
        <v>389</v>
      </c>
    </row>
    <row r="45" spans="1:14" ht="15.75" thickBot="1" x14ac:dyDescent="0.3">
      <c r="A45" s="315" t="s">
        <v>535</v>
      </c>
      <c r="E45" t="s">
        <v>28</v>
      </c>
      <c r="F45" t="s">
        <v>111</v>
      </c>
      <c r="I45" t="s">
        <v>335</v>
      </c>
      <c r="M45" s="210" t="s">
        <v>388</v>
      </c>
    </row>
    <row r="46" spans="1:14" ht="15.75" thickBot="1" x14ac:dyDescent="0.3">
      <c r="A46" s="315" t="s">
        <v>539</v>
      </c>
      <c r="E46" t="s">
        <v>21</v>
      </c>
      <c r="F46" t="s">
        <v>112</v>
      </c>
      <c r="I46" s="185" t="s">
        <v>331</v>
      </c>
      <c r="M46" s="210" t="s">
        <v>391</v>
      </c>
    </row>
    <row r="47" spans="1:14" ht="15.75" thickBot="1" x14ac:dyDescent="0.3">
      <c r="A47" s="315" t="s">
        <v>540</v>
      </c>
      <c r="E47" t="s">
        <v>16</v>
      </c>
      <c r="F47" t="s">
        <v>113</v>
      </c>
      <c r="I47" s="185" t="s">
        <v>332</v>
      </c>
      <c r="M47" s="211" t="s">
        <v>392</v>
      </c>
    </row>
    <row r="48" spans="1:14" ht="15.75" thickBot="1" x14ac:dyDescent="0.3">
      <c r="A48" s="316" t="s">
        <v>537</v>
      </c>
      <c r="E48" t="s">
        <v>34</v>
      </c>
      <c r="F48" t="s">
        <v>114</v>
      </c>
      <c r="I48" s="185" t="s">
        <v>333</v>
      </c>
      <c r="M48" s="211" t="s">
        <v>393</v>
      </c>
    </row>
    <row r="49" spans="1:13" ht="21.75" thickBot="1" x14ac:dyDescent="0.3">
      <c r="A49" s="315" t="s">
        <v>536</v>
      </c>
      <c r="E49" t="s">
        <v>17</v>
      </c>
      <c r="F49" t="s">
        <v>115</v>
      </c>
      <c r="I49" s="186" t="s">
        <v>334</v>
      </c>
      <c r="M49" s="211" t="s">
        <v>394</v>
      </c>
    </row>
    <row r="50" spans="1:13" ht="15.75" thickBot="1" x14ac:dyDescent="0.3">
      <c r="A50" s="315" t="s">
        <v>606</v>
      </c>
      <c r="M50" s="211" t="s">
        <v>395</v>
      </c>
    </row>
    <row r="51" spans="1:13" ht="15.75" thickBot="1" x14ac:dyDescent="0.3">
      <c r="A51" s="315" t="s">
        <v>533</v>
      </c>
      <c r="M51" s="211" t="s">
        <v>396</v>
      </c>
    </row>
    <row r="52" spans="1:13" ht="15.75" thickBot="1" x14ac:dyDescent="0.3">
      <c r="A52" s="212"/>
      <c r="M52" s="211" t="s">
        <v>397</v>
      </c>
    </row>
    <row r="53" spans="1:13" ht="15.75" thickBot="1" x14ac:dyDescent="0.3">
      <c r="A53" s="212"/>
      <c r="M53" s="211" t="s">
        <v>398</v>
      </c>
    </row>
    <row r="54" spans="1:13" ht="15.75" thickBot="1" x14ac:dyDescent="0.3">
      <c r="A54" s="212"/>
      <c r="M54" s="211" t="s">
        <v>322</v>
      </c>
    </row>
    <row r="55" spans="1:13" ht="15.75" thickBot="1" x14ac:dyDescent="0.3">
      <c r="A55" s="212"/>
      <c r="M55" s="211" t="s">
        <v>399</v>
      </c>
    </row>
    <row r="56" spans="1:13" ht="15.75" thickBot="1" x14ac:dyDescent="0.3">
      <c r="A56" s="212"/>
      <c r="M56" s="211" t="s">
        <v>400</v>
      </c>
    </row>
    <row r="57" spans="1:13" ht="15.75" thickBot="1" x14ac:dyDescent="0.3">
      <c r="M57" s="211" t="s">
        <v>401</v>
      </c>
    </row>
    <row r="58" spans="1:13" ht="15.75" thickBot="1" x14ac:dyDescent="0.3">
      <c r="M58" s="211" t="s">
        <v>402</v>
      </c>
    </row>
  </sheetData>
  <sortState ref="A34:A45">
    <sortCondition ref="A34:A45"/>
  </sortState>
  <dataValidations count="1">
    <dataValidation type="list" allowBlank="1" showInputMessage="1" showErrorMessage="1" sqref="I46:I49" xr:uid="{00000000-0002-0000-0800-000000000000}">
      <formula1>"Trim I, Trim II, Trim III, Trim IV"</formula1>
    </dataValidation>
  </dataValidations>
  <pageMargins left="0.7" right="0.7" top="0.75" bottom="0.75" header="0.3" footer="0.3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20</vt:i4>
      </vt:variant>
    </vt:vector>
  </HeadingPairs>
  <TitlesOfParts>
    <vt:vector size="29" baseType="lpstr">
      <vt:lpstr>PAAP_2022</vt:lpstr>
      <vt:lpstr>A1_AD</vt:lpstr>
      <vt:lpstr>A2_Ex_L98</vt:lpstr>
      <vt:lpstr>Proiecte</vt:lpstr>
      <vt:lpstr>Pivot CB</vt:lpstr>
      <vt:lpstr>Pivot CA</vt:lpstr>
      <vt:lpstr>Pivot_Leveling</vt:lpstr>
      <vt:lpstr>Leveling</vt:lpstr>
      <vt:lpstr>Liste</vt:lpstr>
      <vt:lpstr>art_buget</vt:lpstr>
      <vt:lpstr>A1_AD!CPV_principal</vt:lpstr>
      <vt:lpstr>dir_solicitanta</vt:lpstr>
      <vt:lpstr>mod_derulare</vt:lpstr>
      <vt:lpstr>necesit_AD</vt:lpstr>
      <vt:lpstr>A1_AD!Print_Area</vt:lpstr>
      <vt:lpstr>A2_Ex_L98!Print_Area</vt:lpstr>
      <vt:lpstr>PAAP_2022!Print_Area</vt:lpstr>
      <vt:lpstr>Proiecte!Print_Area</vt:lpstr>
      <vt:lpstr>A1_AD!Print_Titles</vt:lpstr>
      <vt:lpstr>A2_Ex_L98!Print_Titles</vt:lpstr>
      <vt:lpstr>PAAP_2022!Print_Titles</vt:lpstr>
      <vt:lpstr>Proiecte!Print_Titles</vt:lpstr>
      <vt:lpstr>Proiecte</vt:lpstr>
      <vt:lpstr>responsabil_achiz</vt:lpstr>
      <vt:lpstr>status_achiz</vt:lpstr>
      <vt:lpstr>tip_derulare</vt:lpstr>
      <vt:lpstr>tip_procedura</vt:lpstr>
      <vt:lpstr>A1_AD!VA_fara_TVA</vt:lpstr>
      <vt:lpstr>A1_AD!VEA_fara_TVA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Simion ILIE</dc:creator>
  <cp:lastModifiedBy>ANCA-GABRIELA CREŢU</cp:lastModifiedBy>
  <cp:lastPrinted>2023-07-21T05:35:56Z</cp:lastPrinted>
  <dcterms:created xsi:type="dcterms:W3CDTF">2018-07-17T13:07:47Z</dcterms:created>
  <dcterms:modified xsi:type="dcterms:W3CDTF">2023-07-21T05:36:00Z</dcterms:modified>
</cp:coreProperties>
</file>